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24\ALL DOMAIN REGISTRATION\marchepente.ca\"/>
    </mc:Choice>
  </mc:AlternateContent>
  <xr:revisionPtr revIDLastSave="0" documentId="13_ncr:1_{36C63328-26FA-433D-AFE9-14FA6E28841D}" xr6:coauthVersionLast="47" xr6:coauthVersionMax="47" xr10:uidLastSave="{00000000-0000-0000-0000-000000000000}"/>
  <bookViews>
    <workbookView xWindow="60" yWindow="620" windowWidth="19140" windowHeight="10180" xr2:uid="{00000000-000D-0000-FFFF-FFFF00000000}"/>
  </bookViews>
  <sheets>
    <sheet name="Produits en vrac" sheetId="13" r:id="rId1"/>
    <sheet name="GRM" sheetId="14" state="hidden" r:id="rId2"/>
  </sheets>
  <externalReferences>
    <externalReference r:id="rId3"/>
  </externalReferences>
  <definedNames>
    <definedName name="link_3_0" localSheetId="1">GRM!#REF!</definedName>
    <definedName name="link_5_0" localSheetId="1">GRM!#REF!</definedName>
    <definedName name="M._LEGAULT" localSheetId="1">[1]Bse!#REF!</definedName>
    <definedName name="M._LEGAULT">[1]Bse!#REF!</definedName>
    <definedName name="_xlnm.Print_Area" localSheetId="1">GRM!$A$1:$J$117</definedName>
    <definedName name="_xlnm.Print_Area" localSheetId="0">'Produits en vrac'!$A$1:$E$407</definedName>
    <definedName name="Z_1797311D_0C98_4348_8262_20217367883E_.wvu.PrintArea" localSheetId="1" hidden="1">GRM!$A$13:$I$53</definedName>
    <definedName name="Z_1797311D_0C98_4348_8262_20217367883E_.wvu.PrintArea" localSheetId="0" hidden="1">'Produits en vrac'!$A$1:$E$404</definedName>
    <definedName name="Z_7D4BCC1F_C08F_4E0D_8BEE_6302AE1E1338_.wvu.PrintArea" localSheetId="1" hidden="1">GRM!$A$13:$I$53</definedName>
    <definedName name="Z_7D4BCC1F_C08F_4E0D_8BEE_6302AE1E1338_.wvu.PrintArea" localSheetId="0" hidden="1">'Produits en vrac'!$A$1:$E$404</definedName>
    <definedName name="Z_D33AA1A8_F7E4_4191_B630_6671CB9509A2_.wvu.PrintArea" localSheetId="1" hidden="1">GRM!$A$1:$I$117</definedName>
    <definedName name="Z_D33AA1A8_F7E4_4191_B630_6671CB9509A2_.wvu.PrintArea" localSheetId="0" hidden="1">'Produits en vrac'!$A$1:$E$406</definedName>
    <definedName name="Z_D33AA1A8_F7E4_4191_B630_6671CB9509A2_.wvu.Rows" localSheetId="0" hidden="1">'Produits en vrac'!$266:$271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0" i="13" l="1"/>
  <c r="A166" i="13" l="1"/>
  <c r="B74" i="13" l="1"/>
  <c r="E213" i="13"/>
  <c r="A292" i="13" l="1"/>
  <c r="A335" i="13"/>
  <c r="A264" i="13"/>
  <c r="A241" i="13"/>
  <c r="B213" i="13"/>
  <c r="E210" i="13"/>
  <c r="B210" i="13"/>
  <c r="E212" i="13"/>
  <c r="B212" i="13"/>
  <c r="E216" i="13"/>
  <c r="B216" i="13"/>
  <c r="A216" i="13"/>
  <c r="E208" i="13"/>
  <c r="B208" i="13"/>
  <c r="A146" i="13"/>
  <c r="A137" i="13"/>
  <c r="A129" i="13"/>
  <c r="A128" i="13"/>
  <c r="E114" i="13"/>
  <c r="B114" i="13"/>
  <c r="A89" i="13"/>
  <c r="A87" i="13"/>
  <c r="A86" i="13"/>
  <c r="A84" i="13"/>
  <c r="A75" i="13"/>
  <c r="E74" i="13"/>
  <c r="A61" i="13"/>
  <c r="A60" i="13"/>
  <c r="A58" i="13"/>
  <c r="A57" i="13"/>
  <c r="A56" i="13"/>
  <c r="A53" i="13"/>
  <c r="A51" i="13"/>
  <c r="A49" i="13"/>
  <c r="A42" i="13"/>
  <c r="A35" i="13"/>
  <c r="A34" i="13"/>
  <c r="A33" i="13"/>
  <c r="A38" i="13"/>
  <c r="A22" i="13"/>
  <c r="A20" i="13"/>
  <c r="A11" i="13"/>
  <c r="F13" i="14" l="1"/>
  <c r="G13" i="14" s="1"/>
  <c r="H13" i="14" s="1"/>
</calcChain>
</file>

<file path=xl/sharedStrings.xml><?xml version="1.0" encoding="utf-8"?>
<sst xmlns="http://schemas.openxmlformats.org/spreadsheetml/2006/main" count="1370" uniqueCount="1021">
  <si>
    <t>Code</t>
  </si>
  <si>
    <t>3 cs</t>
  </si>
  <si>
    <t>1 cs</t>
  </si>
  <si>
    <t>6cs</t>
  </si>
  <si>
    <t>Au besoin</t>
  </si>
  <si>
    <t>Format</t>
  </si>
  <si>
    <t>500g</t>
  </si>
  <si>
    <t>2L</t>
  </si>
  <si>
    <t>1cs</t>
  </si>
  <si>
    <t>2bte</t>
  </si>
  <si>
    <t>5un</t>
  </si>
  <si>
    <t>1un</t>
  </si>
  <si>
    <t>Besoin</t>
  </si>
  <si>
    <t>HUILE CANOLA FRITURE HAUTE STABILITE</t>
  </si>
  <si>
    <t>10 KG</t>
  </si>
  <si>
    <t>ORGE MONDEE SAC</t>
  </si>
  <si>
    <t>LENTILLE VERTE LAIRD NO1 SEC SAC</t>
  </si>
  <si>
    <t>5 KG</t>
  </si>
  <si>
    <t>TAPIOCA PERLE MOY CELLO KAS</t>
  </si>
  <si>
    <t>20 KG</t>
  </si>
  <si>
    <t>SEL IODE FIN (boîte blanche)</t>
  </si>
  <si>
    <t>CREME BLE GRANULE #2 SAC</t>
  </si>
  <si>
    <t>POIS JNE CASSE SEC SAC</t>
  </si>
  <si>
    <t>LAIT ECREME INST POUD</t>
  </si>
  <si>
    <t>2828242</t>
  </si>
  <si>
    <t>JUS DE POMME RAISIN</t>
  </si>
  <si>
    <t>7747009</t>
  </si>
  <si>
    <t>JUS FRUIT DE LA PASSION</t>
  </si>
  <si>
    <t>7746555</t>
  </si>
  <si>
    <t>JUS D'ORANGE TÉTRA</t>
  </si>
  <si>
    <t>7742968</t>
  </si>
  <si>
    <t>0375683</t>
  </si>
  <si>
    <t>0375725</t>
  </si>
  <si>
    <t>BISC SEC THE SOCIAL S/ARACH SACH</t>
  </si>
  <si>
    <r>
      <t xml:space="preserve">BISC SODA SALE VRAC </t>
    </r>
    <r>
      <rPr>
        <b/>
        <sz val="8"/>
        <rFont val="Arial"/>
        <family val="2"/>
      </rPr>
      <t>(SALLE À MANGER)</t>
    </r>
  </si>
  <si>
    <t>5476573</t>
  </si>
  <si>
    <t>BISC SODA SALE SACH (2)</t>
  </si>
  <si>
    <t>1504871</t>
  </si>
  <si>
    <t>650 ML</t>
  </si>
  <si>
    <t>COMPOTE POMME FRAISE (POUR LES MÉDIC.)</t>
  </si>
  <si>
    <t>5519846</t>
  </si>
  <si>
    <t>Pqt</t>
  </si>
  <si>
    <t>Prix</t>
  </si>
  <si>
    <t>Description</t>
  </si>
  <si>
    <t>N° de produit</t>
  </si>
  <si>
    <t>20L</t>
  </si>
  <si>
    <t>3164227</t>
  </si>
  <si>
    <t>BEURRE ARACH CREMEUX CH</t>
  </si>
  <si>
    <t>4780559</t>
  </si>
  <si>
    <t>2 KG</t>
  </si>
  <si>
    <t>CASS DOREE SAC POLY</t>
  </si>
  <si>
    <t>398 ML</t>
  </si>
  <si>
    <t>LAIT NOIX COCO 12-14%</t>
  </si>
  <si>
    <t>4694127</t>
  </si>
  <si>
    <t>1.36LT</t>
  </si>
  <si>
    <t>SOUPE PLT NOUIL COND CONS</t>
  </si>
  <si>
    <t>3389012</t>
  </si>
  <si>
    <t>SOUPE TOM COND CONS</t>
  </si>
  <si>
    <t>CREME CELERI COND CONS</t>
  </si>
  <si>
    <t>2397800</t>
  </si>
  <si>
    <t>CREME CHAMP COND CONS</t>
  </si>
  <si>
    <t>1.89LT</t>
  </si>
  <si>
    <t>JUS ANANAS NATURE BEST</t>
  </si>
  <si>
    <t>JUS TOM CONS</t>
  </si>
  <si>
    <t>COCKTL LEG BP</t>
  </si>
  <si>
    <t>1 KG</t>
  </si>
  <si>
    <t>POUD GELEE CERISE</t>
  </si>
  <si>
    <t>POUDING INST VANILLE</t>
  </si>
  <si>
    <t>2622678</t>
  </si>
  <si>
    <t>POUDING INSTANT NOIX COCO</t>
  </si>
  <si>
    <t>POUDING CITRON INST</t>
  </si>
  <si>
    <t>POUDING CHOCOLAT IST</t>
  </si>
  <si>
    <t>2622579</t>
  </si>
  <si>
    <t>POUDING CARAMEL ÉCOSSAIS</t>
  </si>
  <si>
    <t>2622470</t>
  </si>
  <si>
    <t>POUDING BANA INST</t>
  </si>
  <si>
    <t>MEL MOUSSE INST TIRAMISU</t>
  </si>
  <si>
    <t>500G</t>
  </si>
  <si>
    <t>MEL MOUSSE INST CHOC</t>
  </si>
  <si>
    <t>MEL MOUSSE INST CITRON</t>
  </si>
  <si>
    <t>3882349</t>
  </si>
  <si>
    <t>150 GR</t>
  </si>
  <si>
    <t>CAFE DECA INST</t>
  </si>
  <si>
    <t>250 GR</t>
  </si>
  <si>
    <t>GUIM BLC MINI</t>
  </si>
  <si>
    <t>2.84LT</t>
  </si>
  <si>
    <t>POMMES DE TERRE PARISIENNES</t>
  </si>
  <si>
    <t>0531020</t>
  </si>
  <si>
    <t>POIS CHICHE</t>
  </si>
  <si>
    <t>FEVE VEGETAR SCE TOM CONS</t>
  </si>
  <si>
    <t>HARICOT RGE FONCE CONS</t>
  </si>
  <si>
    <t>5221970</t>
  </si>
  <si>
    <t>POIS VERT GROSSEUR ASSORT CONS</t>
  </si>
  <si>
    <t>8087647</t>
  </si>
  <si>
    <t>MAIS GRAIN ENT S/V CONS</t>
  </si>
  <si>
    <t>MAIS CREME CONS</t>
  </si>
  <si>
    <t>8178402</t>
  </si>
  <si>
    <t>100 OZ</t>
  </si>
  <si>
    <t>CHAMP TIGE MCX CONS</t>
  </si>
  <si>
    <t>BETT DES S/SEL CONS</t>
  </si>
  <si>
    <t>HARICOT JNE COUPE CONS</t>
  </si>
  <si>
    <t>HARICOT VERT COUPE CONS</t>
  </si>
  <si>
    <t>33 OZ</t>
  </si>
  <si>
    <t>OLIVE NOIRE TRANCHÉ</t>
  </si>
  <si>
    <t>SCE À PIZZA</t>
  </si>
  <si>
    <t>SCE MARINARA PAS</t>
  </si>
  <si>
    <t>SCE CHILI CONS</t>
  </si>
  <si>
    <t>TOM PUREE CONS</t>
  </si>
  <si>
    <t>2647030</t>
  </si>
  <si>
    <t>TOM PATE KAS</t>
  </si>
  <si>
    <t>TOM CDN DES S/SEL AJOUTE CONS</t>
  </si>
  <si>
    <t>5278482</t>
  </si>
  <si>
    <t>TOM CDN BROYEE S/SEL AJOUTE CONS</t>
  </si>
  <si>
    <t>22,5 KG</t>
  </si>
  <si>
    <t>EPAISS ALIM POUD</t>
  </si>
  <si>
    <t>0469148</t>
  </si>
  <si>
    <t>5 LT</t>
  </si>
  <si>
    <t>VINGRE CIDRE POMME BP</t>
  </si>
  <si>
    <t>5 LTR</t>
  </si>
  <si>
    <t>VINGRE BLC PUR</t>
  </si>
  <si>
    <t>4466534</t>
  </si>
  <si>
    <t>SHORT VEG T/USAGE SOLIDE N/HYD</t>
  </si>
  <si>
    <t>3,78 LT</t>
  </si>
  <si>
    <t>MOUTARDE DIJON</t>
  </si>
  <si>
    <t>8991713</t>
  </si>
  <si>
    <t>RELISH SUCREE RENVERSE BP</t>
  </si>
  <si>
    <t>550 ML</t>
  </si>
  <si>
    <t>MOUTARDE JNE BOUT COMPR TABLE</t>
  </si>
  <si>
    <t>KETCHUP BOUT COMP</t>
  </si>
  <si>
    <t>COCKTAIL NECTAR PRUNEAU</t>
  </si>
  <si>
    <t>4194809</t>
  </si>
  <si>
    <t>JUS ORANGE BP</t>
  </si>
  <si>
    <t>COCKTAIL CANNEBERGE NATURE BEST</t>
  </si>
  <si>
    <t>JUS POMME BP</t>
  </si>
  <si>
    <t>MOUTARDE DIJON ANC KAS</t>
  </si>
  <si>
    <t>4 LT</t>
  </si>
  <si>
    <t>MAYONNAISE CP</t>
  </si>
  <si>
    <t>KETCHUP CONS</t>
  </si>
  <si>
    <t>6674309</t>
  </si>
  <si>
    <t>1.88KG</t>
  </si>
  <si>
    <t>THON PALE FLOCONS EAU CONS</t>
  </si>
  <si>
    <t>MIEL DORE BP</t>
  </si>
  <si>
    <t>3,78L</t>
  </si>
  <si>
    <t>MARINADES SUCRÉES</t>
  </si>
  <si>
    <t>CORN TRAN MINCE HAMB ANETH CP</t>
  </si>
  <si>
    <t>OLIVE VERTE TRAN BP</t>
  </si>
  <si>
    <t>2032096</t>
  </si>
  <si>
    <t>2 LT</t>
  </si>
  <si>
    <t>SCE SOYA LGR</t>
  </si>
  <si>
    <t>0483537</t>
  </si>
  <si>
    <t>3.78LT</t>
  </si>
  <si>
    <t>SCE WORCESTERSHIRE CP</t>
  </si>
  <si>
    <t>1938335</t>
  </si>
  <si>
    <t>2 un</t>
  </si>
  <si>
    <t>BOUIL PLT CONC LIQ (PARADOR)</t>
  </si>
  <si>
    <t>0535518</t>
  </si>
  <si>
    <t>CONCENTRE LIQUIDE BOE (PARADOR)</t>
  </si>
  <si>
    <t>0535450</t>
  </si>
  <si>
    <t>JUS CITRON CONC BP</t>
  </si>
  <si>
    <t>2145280</t>
  </si>
  <si>
    <t>HUILE VEG SALADE 100% SOYA KAS</t>
  </si>
  <si>
    <t>SAUCE CITRON ANETH</t>
  </si>
  <si>
    <t>5749827</t>
  </si>
  <si>
    <t>VINTTE BALSAMIQUE</t>
  </si>
  <si>
    <t>7691074</t>
  </si>
  <si>
    <t>MELASSE FANT</t>
  </si>
  <si>
    <t>SIROP ERABLE PUR MOY AMBRE</t>
  </si>
  <si>
    <t>POIVRE NOIR MOULU SACH</t>
  </si>
  <si>
    <t>1771302</t>
  </si>
  <si>
    <t>SEL SACH</t>
  </si>
  <si>
    <t>420 ML</t>
  </si>
  <si>
    <t>GARN DECO ASS CHOC SIROP</t>
  </si>
  <si>
    <t>8 ML</t>
  </si>
  <si>
    <t>SCE SOYA SACH</t>
  </si>
  <si>
    <t>5376599</t>
  </si>
  <si>
    <t>11 ML</t>
  </si>
  <si>
    <t>SCE PRUNE PAS</t>
  </si>
  <si>
    <t>25 ML</t>
  </si>
  <si>
    <t>SCE AIGRE-DOUCE PAS</t>
  </si>
  <si>
    <t>KETCHUP SACH</t>
  </si>
  <si>
    <t>RELISH SUCREE SACH</t>
  </si>
  <si>
    <t>6 ML</t>
  </si>
  <si>
    <t>MOUTARDE JNE SACH</t>
  </si>
  <si>
    <t>9700535</t>
  </si>
  <si>
    <t>12 ML</t>
  </si>
  <si>
    <t>SCE TARTARE SACH</t>
  </si>
  <si>
    <t>5088289</t>
  </si>
  <si>
    <t>18 ML</t>
  </si>
  <si>
    <t>MAYONNAISE VRAIE 0.6OZ BARQ</t>
  </si>
  <si>
    <t>VINTTE ITAL DOREE BARQ</t>
  </si>
  <si>
    <t>VINTTE FRAN</t>
  </si>
  <si>
    <t>VINTTE SALADE CESAR CREMEUSE</t>
  </si>
  <si>
    <t>1105 GR</t>
  </si>
  <si>
    <t>CER CHEERIOS MIEL ET NOIX (VRAC)</t>
  </si>
  <si>
    <t>0839456</t>
  </si>
  <si>
    <t>21 GR</t>
  </si>
  <si>
    <t>CER RICE KRISPIES</t>
  </si>
  <si>
    <t>CER CORN FLAKES</t>
  </si>
  <si>
    <t>CER BRAN FLAKES</t>
  </si>
  <si>
    <t>CER SHREDDIES BLE ENT</t>
  </si>
  <si>
    <t>0451007</t>
  </si>
  <si>
    <t>0699702</t>
  </si>
  <si>
    <t>18.1KG</t>
  </si>
  <si>
    <t>SEL ADOUCISSEUR EAU SYSTEM SAVER PAST</t>
  </si>
  <si>
    <t>10 LBS</t>
  </si>
  <si>
    <t>SPIRALE (ROTINI)</t>
  </si>
  <si>
    <t>2541165</t>
  </si>
  <si>
    <t>SPAGHETTINI 2A</t>
  </si>
  <si>
    <t>8140224</t>
  </si>
  <si>
    <t>PLUME RAYEE (PENNE)</t>
  </si>
  <si>
    <t>3765443</t>
  </si>
  <si>
    <t>ORZO</t>
  </si>
  <si>
    <t>3765732</t>
  </si>
  <si>
    <t>NOUIL SOUP</t>
  </si>
  <si>
    <t>3764396</t>
  </si>
  <si>
    <t>9,07KG</t>
  </si>
  <si>
    <t>MACARONI</t>
  </si>
  <si>
    <t>3764875</t>
  </si>
  <si>
    <t>FUSILLI</t>
  </si>
  <si>
    <t>3765138</t>
  </si>
  <si>
    <t>FARFALLE MOY (BOUCLES)</t>
  </si>
  <si>
    <t>3764032</t>
  </si>
  <si>
    <t>ETOILE</t>
  </si>
  <si>
    <t>3764248</t>
  </si>
  <si>
    <t>COQUILLE PETIT</t>
  </si>
  <si>
    <r>
      <t xml:space="preserve">ANNEAUX </t>
    </r>
    <r>
      <rPr>
        <sz val="9"/>
        <rFont val="Arial"/>
        <family val="2"/>
      </rPr>
      <t>(POUR PETITES PÂTES)</t>
    </r>
  </si>
  <si>
    <t>20 LBS</t>
  </si>
  <si>
    <t>ALPHABET</t>
  </si>
  <si>
    <t>3765633</t>
  </si>
  <si>
    <t>ÉTAGÈRE PÂTES ALIMENTAIRES (AIRE DES CUISINIERS)</t>
  </si>
  <si>
    <t>1 LT</t>
  </si>
  <si>
    <t>LAIT EPAIS EPAIS IDDSI 3</t>
  </si>
  <si>
    <t>5454261</t>
  </si>
  <si>
    <t>COCKTL CANNEB EPAIS IDDSI 3</t>
  </si>
  <si>
    <t>5454248</t>
  </si>
  <si>
    <t>JUS POMME EPAIS IDDSI 3</t>
  </si>
  <si>
    <t>5454222</t>
  </si>
  <si>
    <t>JUS D'ORANGE EPAIS 3</t>
  </si>
  <si>
    <t>5454284</t>
  </si>
  <si>
    <t>EAU CITRON EPAIS IDDSI 3</t>
  </si>
  <si>
    <t>5454259</t>
  </si>
  <si>
    <t>LAIT EPASI IDDSI 2</t>
  </si>
  <si>
    <t>5454323</t>
  </si>
  <si>
    <t>JUS DE CANNEBERGES EPAI IDDSI 2</t>
  </si>
  <si>
    <t>5454297</t>
  </si>
  <si>
    <t>JUS DE POMME EPAIS IDDSI 2</t>
  </si>
  <si>
    <t>5454354</t>
  </si>
  <si>
    <t>JUS ORANGE EPAIS IDDSI 2</t>
  </si>
  <si>
    <t>5454347</t>
  </si>
  <si>
    <t>EAU CITRON EPAIS IDDSI 2</t>
  </si>
  <si>
    <t>5454315</t>
  </si>
  <si>
    <t>CORRIDOR PRÈS DE LA RÉSERVE</t>
  </si>
  <si>
    <t>93 GR</t>
  </si>
  <si>
    <t>GAL VEGETAR HARICOT NOIR 3.2OZ SG KAS</t>
  </si>
  <si>
    <t>125 GR</t>
  </si>
  <si>
    <t>TOURTIERE 2" SG</t>
  </si>
  <si>
    <t>0487728</t>
  </si>
  <si>
    <t>5.44KG</t>
  </si>
  <si>
    <t>SAUCI FUMEE 5" 12/LB SG</t>
  </si>
  <si>
    <t>1379676</t>
  </si>
  <si>
    <t>4 KG</t>
  </si>
  <si>
    <t>GALETTE VÉGÉ HARICOT NOIR 3,2OZ</t>
  </si>
  <si>
    <t>1395799</t>
  </si>
  <si>
    <t>TOURTIÈRE 2'' SG</t>
  </si>
  <si>
    <t>CRETON PORC 1OZ SG</t>
  </si>
  <si>
    <t xml:space="preserve">MARG MOLLE 100% VEG: </t>
  </si>
  <si>
    <t>4469674</t>
  </si>
  <si>
    <t>FROM CHED JNE DOUX 0.7OZ 35%MG</t>
  </si>
  <si>
    <t>FROM CHED BLC DOUX 0.7OZ 34%MG</t>
  </si>
  <si>
    <t>5474516</t>
  </si>
  <si>
    <t>FROM CHED BLC FORT 0.7OZ 35%MG</t>
  </si>
  <si>
    <t>5474444</t>
  </si>
  <si>
    <t>FROM BRICK 0.7OZ 31% MG</t>
  </si>
  <si>
    <t>5474404</t>
  </si>
  <si>
    <t>113 ML</t>
  </si>
  <si>
    <t>COMPOTE POMME BLEUET N/SUC CP</t>
  </si>
  <si>
    <t>0531269</t>
  </si>
  <si>
    <t>SALADE FRUIT S/L CONS</t>
  </si>
  <si>
    <t>COMPOTE POMME MAISON A/SUC</t>
  </si>
  <si>
    <t>0358325</t>
  </si>
  <si>
    <t>ANANAS TRAN CHOIX J/F</t>
  </si>
  <si>
    <t>POIRE DES S/L CONS</t>
  </si>
  <si>
    <t>5510088</t>
  </si>
  <si>
    <t>3 LT</t>
  </si>
  <si>
    <t>SALADE DE FRUIT TROP PURÉE</t>
  </si>
  <si>
    <t>2787309</t>
  </si>
  <si>
    <t>POIRE EN PURÉE</t>
  </si>
  <si>
    <t>2787335</t>
  </si>
  <si>
    <t>PÊCHE EN PURÉE</t>
  </si>
  <si>
    <t>2787440</t>
  </si>
  <si>
    <t>ABRICOT PUREE</t>
  </si>
  <si>
    <t>ANANAS PUREE</t>
  </si>
  <si>
    <t>100 ML</t>
  </si>
  <si>
    <t>8011787</t>
  </si>
  <si>
    <t>EDUL ASPARTAME SACH BLEU</t>
  </si>
  <si>
    <t>3.5 GR</t>
  </si>
  <si>
    <t>SUCRE BLC GRANULE SACH</t>
  </si>
  <si>
    <t>SUCRE BRUN GRAN CASS SACH</t>
  </si>
  <si>
    <t>1 OZ</t>
  </si>
  <si>
    <t>GRUAU INST REG SACH</t>
  </si>
  <si>
    <t>20 ML</t>
  </si>
  <si>
    <t>SIROP ERABLE PUR IND</t>
  </si>
  <si>
    <t>25 GM</t>
  </si>
  <si>
    <t>TARTINADE AUX FRUITS PORT</t>
  </si>
  <si>
    <t>5399369</t>
  </si>
  <si>
    <t>18 GR</t>
  </si>
  <si>
    <t>BEURRE ARACH CREMEUX</t>
  </si>
  <si>
    <t>5148616</t>
  </si>
  <si>
    <t>CAFÉ DECA (SENKA)</t>
  </si>
  <si>
    <t>TISANE MENTHE SACH</t>
  </si>
  <si>
    <t>5375605</t>
  </si>
  <si>
    <t>TISANE FRAISE MANDARINE SACH</t>
  </si>
  <si>
    <t>0478206</t>
  </si>
  <si>
    <t>TISANE CAMOMILLE SACH</t>
  </si>
  <si>
    <t>9903883</t>
  </si>
  <si>
    <t>2,41KG</t>
  </si>
  <si>
    <t>PATATE PURÉE (POUR FAIRE DES PURÉES)</t>
  </si>
  <si>
    <t>3696739</t>
  </si>
  <si>
    <t>SUCRE BLC GRANULE FIN SAC PAP</t>
  </si>
  <si>
    <t>25 KG</t>
  </si>
  <si>
    <t>GRUAU INST FLOC AVOINE</t>
  </si>
  <si>
    <t>7140082</t>
  </si>
  <si>
    <t>FARINE BLANCHE TOUT USAGE CLASSIC</t>
  </si>
  <si>
    <t>RIZ ETUVE KAS</t>
  </si>
  <si>
    <t>BICARBONATE DE SOUDE</t>
  </si>
  <si>
    <t>POUD PATE REG</t>
  </si>
  <si>
    <t>BASE SCE FROM JNE POUD</t>
  </si>
  <si>
    <t>4.54KG</t>
  </si>
  <si>
    <t>SAUCE DEMI-GLACE POUD</t>
  </si>
  <si>
    <t>BASE SCE SAND CHAUD POUD</t>
  </si>
  <si>
    <t>5.25KG</t>
  </si>
  <si>
    <t>BASE SCE DINDE POUD</t>
  </si>
  <si>
    <t>8651042</t>
  </si>
  <si>
    <t>BASE SCE BBQ</t>
  </si>
  <si>
    <t>BASE SCE RAGOUT DE BOULETTE</t>
  </si>
  <si>
    <t>8650978</t>
  </si>
  <si>
    <t>335 GR</t>
  </si>
  <si>
    <t>BASE SCE BLC T/USAGE NUTRI OPTION</t>
  </si>
  <si>
    <t>0381677</t>
  </si>
  <si>
    <t>BASE SCE BRUN</t>
  </si>
  <si>
    <t>8645819</t>
  </si>
  <si>
    <t>BASE SOUPE POISSON POUD</t>
  </si>
  <si>
    <t>5332620</t>
  </si>
  <si>
    <t>BASE SOUPE PLT NUTRI</t>
  </si>
  <si>
    <t>0381667</t>
  </si>
  <si>
    <t>BASE SOUPE LEG VEGETAR POUD CH</t>
  </si>
  <si>
    <t>BASE SOUPE BOE CP</t>
  </si>
  <si>
    <t>BASE SOUPE OIGNON POUD</t>
  </si>
  <si>
    <t>6166278</t>
  </si>
  <si>
    <t>POMME TRANCHE IQF</t>
  </si>
  <si>
    <t>4.5 LB</t>
  </si>
  <si>
    <t>PATATE FRITE 3/8" ENR/CROU LEGER DORE</t>
  </si>
  <si>
    <t>PATATE DOUCE DES 0.37" IQF</t>
  </si>
  <si>
    <t>5507954</t>
  </si>
  <si>
    <t>POIS VERT ASSORT</t>
  </si>
  <si>
    <t>0439497</t>
  </si>
  <si>
    <t>2,5 KG</t>
  </si>
  <si>
    <t>POIREAU DES IQF</t>
  </si>
  <si>
    <t>5340318</t>
  </si>
  <si>
    <t>OIGNON PERLE ENT SG</t>
  </si>
  <si>
    <t>OIGNON ESPAGNOL DES (3/4PO)</t>
  </si>
  <si>
    <t>0439125</t>
  </si>
  <si>
    <t>NAVET DES 3/4" SG</t>
  </si>
  <si>
    <t>0438903</t>
  </si>
  <si>
    <t>POIVRON ROUGE EN CUBES SG</t>
  </si>
  <si>
    <t>5152016</t>
  </si>
  <si>
    <t>POIVRON VERT EN CUBES SG</t>
  </si>
  <si>
    <t>5152000</t>
  </si>
  <si>
    <t>MEL POIS CAROTTE SG</t>
  </si>
  <si>
    <t>5340536</t>
  </si>
  <si>
    <t>MEL LEG SPAGHETTI SG</t>
  </si>
  <si>
    <t>5340389</t>
  </si>
  <si>
    <t>MEL LEGUME SOLEIL LEVANT SG</t>
  </si>
  <si>
    <t>MEL LEGUME ORIENTAL SG</t>
  </si>
  <si>
    <t>2.5 KG</t>
  </si>
  <si>
    <t>MEL LEG BRUNOISE MEDIT IQF</t>
  </si>
  <si>
    <t xml:space="preserve">MEL LEG PE JARDINIERE </t>
  </si>
  <si>
    <t>MEL LEG ITAL IQF</t>
  </si>
  <si>
    <t>MACÉDOINE FLORENTIEN</t>
  </si>
  <si>
    <t>0437566</t>
  </si>
  <si>
    <t>MACEDOINE 4 LEGUMES SURG.</t>
  </si>
  <si>
    <t>HARICOT VERT COUPÉ FRANC</t>
  </si>
  <si>
    <t xml:space="preserve">HARICOT VERT COUPÉS </t>
  </si>
  <si>
    <t>1.75KG</t>
  </si>
  <si>
    <t>HARICOT JNE COUPE CHOIX SG</t>
  </si>
  <si>
    <t>DUO DE COURGETTES VERTS ET JAUNES</t>
  </si>
  <si>
    <t>EPINARD HACHE PORTION IQF</t>
  </si>
  <si>
    <t>CHOU-F FLEURET SG</t>
  </si>
  <si>
    <t>CHOU BRUXELLE SG</t>
  </si>
  <si>
    <t>5340324</t>
  </si>
  <si>
    <t>0439521</t>
  </si>
  <si>
    <t>CAROTTE TRAN ONDU IQF</t>
  </si>
  <si>
    <t>0439844</t>
  </si>
  <si>
    <t>CAROTTE JULIENNE</t>
  </si>
  <si>
    <t>0426403</t>
  </si>
  <si>
    <t>CAROTTE EN DES</t>
  </si>
  <si>
    <t>2KG</t>
  </si>
  <si>
    <t>BROC FLEURON SG</t>
  </si>
  <si>
    <t>BROC BRIS IQF SAC</t>
  </si>
  <si>
    <t>ASPERGE ENT SG</t>
  </si>
  <si>
    <t>120 UN</t>
  </si>
  <si>
    <t>EGG ROLL</t>
  </si>
  <si>
    <t>0307579</t>
  </si>
  <si>
    <t>CANNELLONI À LA VIANDE</t>
  </si>
  <si>
    <t>5216486</t>
  </si>
  <si>
    <t>0858878</t>
  </si>
  <si>
    <t>2,6KG</t>
  </si>
  <si>
    <t>LASAGNE AUX LÉGUMES</t>
  </si>
  <si>
    <t>3083599</t>
  </si>
  <si>
    <t>CSE</t>
  </si>
  <si>
    <t>TORTELLINI FROMAGE</t>
  </si>
  <si>
    <t>0856484</t>
  </si>
  <si>
    <t xml:space="preserve">PATE PLT 10" SG </t>
  </si>
  <si>
    <t>5513587</t>
  </si>
  <si>
    <t>454 GR</t>
  </si>
  <si>
    <t>PESTO S/NOIX PAS SG</t>
  </si>
  <si>
    <t xml:space="preserve">CONGÉLATEUR au fond côté droit </t>
  </si>
  <si>
    <t>PETONCLE BAIE 80-120 SG</t>
  </si>
  <si>
    <t>2 LB</t>
  </si>
  <si>
    <t>CREV 200-300 CUI E/C S/E IQF</t>
  </si>
  <si>
    <t>GOBERGE MCX SG CELLO</t>
  </si>
  <si>
    <t>TILA FIL S/P S/A 3-5OZ IQF</t>
  </si>
  <si>
    <t>10 LB</t>
  </si>
  <si>
    <t>SAUM PACIF 114G CRU SG 3Oz</t>
  </si>
  <si>
    <t>SAUM PACIF CUBE 0.2-.04OZ IQF</t>
  </si>
  <si>
    <t>MORUE PEP PAN 1OZ P/F IQF MSC</t>
  </si>
  <si>
    <t>4,54 KG</t>
  </si>
  <si>
    <t>FILET D'AIGLE FIN</t>
  </si>
  <si>
    <t>4,54KG</t>
  </si>
  <si>
    <t>AIGL FILET PATE BIERE 85G  MSC P/F SG</t>
  </si>
  <si>
    <t>2716439</t>
  </si>
  <si>
    <r>
      <t>LE MAGIC CUP</t>
    </r>
    <r>
      <rPr>
        <sz val="8"/>
        <rFont val="Arial"/>
        <family val="2"/>
      </rPr>
      <t xml:space="preserve"> (DESSERT VAILLE POUR  ÉPAISSIS)</t>
    </r>
  </si>
  <si>
    <t>5152925</t>
  </si>
  <si>
    <t>ECLAIR CHOC CREME 2OZ SG</t>
  </si>
  <si>
    <t>GAT YOG FRUIT PASSION SANTE PLAQ SG</t>
  </si>
  <si>
    <t>27 OZ</t>
  </si>
  <si>
    <t>TARTE CREME CHOC 10" SG</t>
  </si>
  <si>
    <t>17 TR.</t>
  </si>
  <si>
    <t>GAT Q/Q CITRON-PAVOT</t>
  </si>
  <si>
    <t>3441645</t>
  </si>
  <si>
    <t>12X16"</t>
  </si>
  <si>
    <t>GAT MOUSSE CHOC PLAQ SG</t>
  </si>
  <si>
    <t>72 OZ</t>
  </si>
  <si>
    <t>GAT VANIL CARAMEL PLAQ SG</t>
  </si>
  <si>
    <t>GAT CAPPUCINO</t>
  </si>
  <si>
    <t>GAT MOUSSE FRAMB PLAQ SG</t>
  </si>
  <si>
    <t>GAT REINE ELIZABETH PLAQ SG</t>
  </si>
  <si>
    <t>0629907</t>
  </si>
  <si>
    <t>17 SLI</t>
  </si>
  <si>
    <t>GAT Q/Q BLEUET EQUILIBRE TRAN SG</t>
  </si>
  <si>
    <t>GAT BOSTON PLAQ SG</t>
  </si>
  <si>
    <t>CREPE BABEURRE 1.4OZ CUI SG</t>
  </si>
  <si>
    <t>35 GR</t>
  </si>
  <si>
    <t>GAUFRE REG 1.2OZ CUI SG</t>
  </si>
  <si>
    <t>9 IN</t>
  </si>
  <si>
    <t>CROUTE TARTE 9" REG PROF SG</t>
  </si>
  <si>
    <t>RAIFORT EMINCE PIQ FR KAS</t>
  </si>
  <si>
    <t>THE MEL ANGLAIS</t>
  </si>
  <si>
    <t>CAFE MEL RESERVE SPEC CONC LIQ SG</t>
  </si>
  <si>
    <t>674 GR</t>
  </si>
  <si>
    <t xml:space="preserve">QUICHE LORRAINE 9" SG </t>
  </si>
  <si>
    <t>SOUPE CHAUDREE PALOURDE BOSTON SG</t>
  </si>
  <si>
    <t>2417467</t>
  </si>
  <si>
    <t>6 KG</t>
  </si>
  <si>
    <t>RIZ AU LAIT</t>
  </si>
  <si>
    <t>5365376</t>
  </si>
  <si>
    <t>12 OZ</t>
  </si>
  <si>
    <t>TOFU MOU SOYEUX FR</t>
  </si>
  <si>
    <t>120 GR</t>
  </si>
  <si>
    <t>GINGEMBRE HACHE FR</t>
  </si>
  <si>
    <t>AIL HACHÉE DANS HUILE</t>
  </si>
  <si>
    <t>3009164</t>
  </si>
  <si>
    <t>OEUF ENT LIQ FR KAS</t>
  </si>
  <si>
    <t>OEUF ENT LIQ FR</t>
  </si>
  <si>
    <t>SALADE CHOU REG FR CH</t>
  </si>
  <si>
    <t>SALADE FRUIT BUFFET FR</t>
  </si>
  <si>
    <t>13 KG</t>
  </si>
  <si>
    <t>MARG CANOLA N/HYD S</t>
  </si>
  <si>
    <r>
      <t xml:space="preserve">BLANC MANGE CARAMEL  </t>
    </r>
    <r>
      <rPr>
        <b/>
        <sz val="10"/>
        <rFont val="Arial"/>
        <family val="2"/>
      </rPr>
      <t>(Collation)</t>
    </r>
  </si>
  <si>
    <t>5507011</t>
  </si>
  <si>
    <t>YOGOURT NATURE</t>
  </si>
  <si>
    <t>YOGOURT CRÈME VANILLE</t>
  </si>
  <si>
    <t>110MG</t>
  </si>
  <si>
    <t>1763756</t>
  </si>
  <si>
    <t>YOGOURT PURÉE PÊCHE</t>
  </si>
  <si>
    <t>3030691</t>
  </si>
  <si>
    <t>YOGOURT VANILLE</t>
  </si>
  <si>
    <t>2538027</t>
  </si>
  <si>
    <t>2075073</t>
  </si>
  <si>
    <t>FROMAGE FONDU RUBAN JNE 23%MG</t>
  </si>
  <si>
    <t>FROM CHED JNE DOUX 31%MG RAPE SAC</t>
  </si>
  <si>
    <t>FROM CHED BLC 31%MG RAPE GROS SAC</t>
  </si>
  <si>
    <t>FROM CHED MONTEREY JACK RAPE</t>
  </si>
  <si>
    <t>4880524</t>
  </si>
  <si>
    <t>REQUÊTE:</t>
  </si>
  <si>
    <t xml:space="preserve">Livraison:  </t>
  </si>
  <si>
    <t>inventaire</t>
  </si>
  <si>
    <t>en attente</t>
  </si>
  <si>
    <t>code</t>
  </si>
  <si>
    <t>format</t>
  </si>
  <si>
    <t>caisse 1000 unité</t>
  </si>
  <si>
    <t xml:space="preserve">PAPIER FILM ADH ROULEAU 17''X2500' (43CMX762M) </t>
  </si>
  <si>
    <t>3 un</t>
  </si>
  <si>
    <t>unité</t>
  </si>
  <si>
    <t xml:space="preserve">PELLICULE ALUMINIUM 18"X 328' EPAISSEUR .001 (46CM X 100M) </t>
  </si>
  <si>
    <t>rouleau 100 mètre</t>
  </si>
  <si>
    <t xml:space="preserve">PAPIER BRUN ROULEAU CIRE 1 COTE 18''X1000' (46CMX305M) </t>
  </si>
  <si>
    <t xml:space="preserve">unité </t>
  </si>
  <si>
    <t>caisse 2500 unité</t>
  </si>
  <si>
    <t>2cs</t>
  </si>
  <si>
    <t>SERVIETTE A COLLATION 1 EPAIS PLIEE EN 4 11X12.5PO QUAL MINCE</t>
  </si>
  <si>
    <t>caisse 6000 unité</t>
  </si>
  <si>
    <t>caisse 250 unité</t>
  </si>
  <si>
    <t>caisse 150 unité</t>
  </si>
  <si>
    <t xml:space="preserve">SAC PLAST TRANSP LÉGÈRE 7X3X16'' </t>
  </si>
  <si>
    <t>2400000027</t>
  </si>
  <si>
    <t>caisse 500 unité</t>
  </si>
  <si>
    <t>SAC PLAST TRANSP 55X65'' RECUPERABLE  (pr échelles cuisinier)</t>
  </si>
  <si>
    <t>4700000397</t>
  </si>
  <si>
    <t>CAISSE / 64 UNITÉ</t>
  </si>
  <si>
    <t xml:space="preserve">BONNET BOUFFANT IGNIFUGE (21'') </t>
  </si>
  <si>
    <t>3sac</t>
  </si>
  <si>
    <t>paquet 100 unité</t>
  </si>
  <si>
    <t>1bte</t>
  </si>
  <si>
    <t>4200001339</t>
  </si>
  <si>
    <t>BTE/20</t>
  </si>
  <si>
    <t>4800000667</t>
  </si>
  <si>
    <t>paire</t>
  </si>
  <si>
    <t>4800000668</t>
  </si>
  <si>
    <t>GANT DE TRAVAIL GAUFRE, LATEX, INT OUATE, 12", PETIT (7) (JAUNE)</t>
  </si>
  <si>
    <t>4800000669</t>
  </si>
  <si>
    <t>GANT EXAMEN NITRILE N/STER S/PDRE TEXTURE LONG. 9.5'' PETIT</t>
  </si>
  <si>
    <t>8 btes/CSE</t>
  </si>
  <si>
    <t>4200001106</t>
  </si>
  <si>
    <t>boîte 100 unité</t>
  </si>
  <si>
    <t>GANT EXAMEN NITRILE N/STER S/PDRE TEXTURE LONG. 9.5'' MOYEN</t>
  </si>
  <si>
    <t>4200001110</t>
  </si>
  <si>
    <t>GANT EXAMEN NITRILE N/STER S/PDRE TEXTURE LONG. 9.5'' GRAND</t>
  </si>
  <si>
    <t>4200001105</t>
  </si>
  <si>
    <t>GANT EXAMEN NITRILE N/STER S/PDRE TEXTURE LONG. 9.5'' X-GRAND</t>
  </si>
  <si>
    <t>4200001115</t>
  </si>
  <si>
    <t xml:space="preserve">PAILLE PLASTIQUE 8'' BLANC FLEX EMB INDIV </t>
  </si>
  <si>
    <t>boîte 400 unité</t>
  </si>
  <si>
    <t>TAMPON A MAIN NYLON VERT P/RECURER 6X9'' (15,2X22,8CM)</t>
  </si>
  <si>
    <t xml:space="preserve">TAMPON A MAIN NYLON BLEU P/RECURER MARMITE 3 1/2X5'' </t>
  </si>
  <si>
    <t>boîte 10 unité</t>
  </si>
  <si>
    <t xml:space="preserve">TAMPON A MAIN NYLON BRUN P/POLIR PLAQUE CHAUF A/PORTE TAMPON 4X6'' </t>
  </si>
  <si>
    <t>boîte 20 unité</t>
  </si>
  <si>
    <t>10pqt/CSE</t>
  </si>
  <si>
    <t>paquet 500 unité</t>
  </si>
  <si>
    <t>20pqt/CSE</t>
  </si>
  <si>
    <t>1400001526</t>
  </si>
  <si>
    <t>BIODEGRADABLE ASSIET RIG 9'' INT/EXT ROND</t>
  </si>
  <si>
    <t>5200000287</t>
  </si>
  <si>
    <t>paquet 250 unité</t>
  </si>
  <si>
    <t>1 cse</t>
  </si>
  <si>
    <t>au besoin</t>
  </si>
  <si>
    <t xml:space="preserve">FOURCHETTE RIGIDE QUAL RESISTANTE EN POLYSTYRENE 6.75'' </t>
  </si>
  <si>
    <t>5200000083</t>
  </si>
  <si>
    <t xml:space="preserve">caisse 1000 unité  </t>
  </si>
  <si>
    <t xml:space="preserve">COUTEAU DENTELE PLAST QUALITE RESISTANTE </t>
  </si>
  <si>
    <t>CUILLERE A SOUPE RIGIDE - USTENSILE BIODEGRADABLE</t>
  </si>
  <si>
    <t>5200001184</t>
  </si>
  <si>
    <t>CUILLERE A THE - JETABLE - RIGIDE BIODEGRADABLE</t>
  </si>
  <si>
    <t>4800000175</t>
  </si>
  <si>
    <t>1400000360</t>
  </si>
  <si>
    <t>50 PQT</t>
  </si>
  <si>
    <t>Bureaux REZ DE CHAUSSÉ</t>
  </si>
  <si>
    <t>PILE ALCALINE INDUSTRIELLE 1.5V AA</t>
  </si>
  <si>
    <t>1pqt</t>
  </si>
  <si>
    <t>2600000003</t>
  </si>
  <si>
    <t xml:space="preserve">paquet 4 unité </t>
  </si>
  <si>
    <t>GRATTOIR EN PLASTIQUE FLEXIBLE 5 POUCES (TIROIR ACTD)</t>
  </si>
  <si>
    <t>4800000126</t>
  </si>
  <si>
    <t>GEL ANTISEPTIQUE STERIGEL+ POMPE 500ML</t>
  </si>
  <si>
    <t>4200005021</t>
  </si>
  <si>
    <t>bout. 500mL</t>
  </si>
  <si>
    <t xml:space="preserve">LINGETTE DESINFECTANTE, PARFUM D'AGRUME </t>
  </si>
  <si>
    <t>4700001602</t>
  </si>
  <si>
    <t>cont./110 un</t>
  </si>
  <si>
    <t>GANTS ANTI-CHALEUR THERMAPRENE 18 (NOIR)</t>
  </si>
  <si>
    <t>GANT DE TRAVAIL EN NITR EPAIS 22 MIL LONGEUR 18'' GR 8 (VERT)</t>
  </si>
  <si>
    <t>12 paire</t>
  </si>
  <si>
    <t>GANT DE TRAVAIL EN NITR EPAIS 22 MIL LONGEUR 18'' GR 9 (VERT)</t>
  </si>
  <si>
    <t xml:space="preserve">paire </t>
  </si>
  <si>
    <t>GANT DE TRAVAIL EN NITR EPAIS 22 MIL LONGEUR 18'' GR 10 (VERT)</t>
  </si>
  <si>
    <t>460000144</t>
  </si>
  <si>
    <t>GANT DE TRAVAIL EN NITR EPAIS 22 MIL LONGEUR 18'' GR 11 (VERT)</t>
  </si>
  <si>
    <t>460000147</t>
  </si>
  <si>
    <t>LUNETTE DE PROTECTION</t>
  </si>
  <si>
    <t xml:space="preserve">2un </t>
  </si>
  <si>
    <t>4600000695</t>
  </si>
  <si>
    <t xml:space="preserve">BOUCH P/OREILLE </t>
  </si>
  <si>
    <t>1 bte</t>
  </si>
  <si>
    <t xml:space="preserve">boîte 200 paire </t>
  </si>
  <si>
    <t>LOTION HYDRATANTE A/VITAMINE E N/PARFUME (MASS THERAP)</t>
  </si>
  <si>
    <t>5300000093</t>
  </si>
  <si>
    <t>un.</t>
  </si>
  <si>
    <t xml:space="preserve">GANT INSPECTEUR HOMME COTON </t>
  </si>
  <si>
    <t>1 pqt</t>
  </si>
  <si>
    <t>4800000006</t>
  </si>
  <si>
    <t>12 paires</t>
  </si>
  <si>
    <t>PRODUITS VENUS (GRV)</t>
  </si>
  <si>
    <t>Réception des marchandises VENUS-GRV</t>
  </si>
  <si>
    <t>4700001733</t>
  </si>
  <si>
    <t>4700001732</t>
  </si>
  <si>
    <t>4700001739</t>
  </si>
  <si>
    <t>4700001735</t>
  </si>
  <si>
    <t>20KG</t>
  </si>
  <si>
    <t>4700001734</t>
  </si>
  <si>
    <t>4700001736</t>
  </si>
  <si>
    <t>1 CS</t>
  </si>
  <si>
    <t>4700001749</t>
  </si>
  <si>
    <t>12X946 mL</t>
  </si>
  <si>
    <t>4700001746</t>
  </si>
  <si>
    <t>4 X 4L</t>
  </si>
  <si>
    <t>4700001745</t>
  </si>
  <si>
    <t>VAPORISATEUR SEUL P/BOUTEILLE  946ML (32ON</t>
  </si>
  <si>
    <t>4700000123</t>
  </si>
  <si>
    <t>UNITÉ</t>
  </si>
  <si>
    <t>BOUTEILLE PLAST VAPORISATEUR 946ML (32ON)</t>
  </si>
  <si>
    <t>4700001737</t>
  </si>
  <si>
    <t>4700001743</t>
  </si>
  <si>
    <t>4700001744</t>
  </si>
  <si>
    <t>4700001747</t>
  </si>
  <si>
    <t>EQUIPEMENT PRODUCTION C.H.LASALLE</t>
  </si>
  <si>
    <t xml:space="preserve">Réception des marchandises </t>
  </si>
  <si>
    <t xml:space="preserve">NETTOYANT A FOUR COMBI RATIONAL EN PASTILLE (EMB ROUGE) </t>
  </si>
  <si>
    <t>4700000315</t>
  </si>
  <si>
    <t>BTE DE 100</t>
  </si>
  <si>
    <t>NETTOYANT A FOUR COMBI RATIONAL EN PASTILLE (EMB BLEU)</t>
  </si>
  <si>
    <t>4700000316</t>
  </si>
  <si>
    <t>BTE DE 150</t>
  </si>
  <si>
    <t>NETTOYANT CAPSULE SAVON P/FOUR COMBI ALTO-SHAAM</t>
  </si>
  <si>
    <t>4700000281</t>
  </si>
  <si>
    <t>BTE DE 90</t>
  </si>
  <si>
    <t>NETTOYANT DETARTRANT EN POUDRE POUR FOUR COMBI</t>
  </si>
  <si>
    <t>1 POT</t>
  </si>
  <si>
    <t>47000001807</t>
  </si>
  <si>
    <t>TE DE 4 POT</t>
  </si>
  <si>
    <t>VAISSELLE C.H.LASALLE</t>
  </si>
  <si>
    <t>DZ</t>
  </si>
  <si>
    <t>COUTEAU S/MOTIF 50-60G</t>
  </si>
  <si>
    <t>5200000046</t>
  </si>
  <si>
    <t>CUILLERE OVALE A DESSERT/SOUPE 1.8MM</t>
  </si>
  <si>
    <t>5200000076</t>
  </si>
  <si>
    <t>FOURCHETTE S/MOTIF A DINER 18/0 CALIBRE 1.8MM</t>
  </si>
  <si>
    <t>5200000084</t>
  </si>
  <si>
    <t>COUTELLERIE S/MOTIF WINDSOR CUILLERE A THE 18/0 CALIBRE 1.5MM</t>
  </si>
  <si>
    <t>5200000077</t>
  </si>
  <si>
    <t>VERRE  ISOTHERMIQUE  6OZ TRANSPARANT RÉUTILISABLE</t>
  </si>
  <si>
    <t>4800000018</t>
  </si>
  <si>
    <t>72/ CAISSE</t>
  </si>
  <si>
    <t>ASSIETTE JETABLE BURLODGE (8'')</t>
  </si>
  <si>
    <t>5200000180</t>
  </si>
  <si>
    <t>CAISSE</t>
  </si>
  <si>
    <t>5200000184</t>
  </si>
  <si>
    <t>BOLS À SOUPE JETABLE BURLODGE</t>
  </si>
  <si>
    <t>5200000181</t>
  </si>
  <si>
    <t>COUV,  BOLS À SOUPE JETABLE BURLODGE</t>
  </si>
  <si>
    <t>4800000035</t>
  </si>
  <si>
    <t>5200000121</t>
  </si>
  <si>
    <t>Sem 1</t>
  </si>
  <si>
    <t>Sem 2</t>
  </si>
  <si>
    <t>Sem 3</t>
  </si>
  <si>
    <t>Sem 4</t>
  </si>
  <si>
    <t>Commande</t>
  </si>
  <si>
    <t xml:space="preserve">Sous-Sol </t>
  </si>
  <si>
    <r>
      <t>SAC PLAST TRANSP 30X38'' (762X965MM) QUAL REG</t>
    </r>
    <r>
      <rPr>
        <b/>
        <sz val="14"/>
        <color theme="1"/>
        <rFont val="Calibri"/>
        <family val="2"/>
        <scheme val="minor"/>
      </rPr>
      <t xml:space="preserve"> (RECYCLAGE)</t>
    </r>
  </si>
  <si>
    <r>
      <t xml:space="preserve">SAC PLAST NOIR 30X38'' (762X965MM) QUAL X-FORTE </t>
    </r>
    <r>
      <rPr>
        <b/>
        <sz val="14"/>
        <color theme="1"/>
        <rFont val="Calibri"/>
        <family val="2"/>
        <scheme val="minor"/>
      </rPr>
      <t>(VIDANGES)</t>
    </r>
  </si>
  <si>
    <r>
      <t xml:space="preserve">MASQUE (BEC DE CANARD) PLIE À PLAT TUBERC N-95 MOY </t>
    </r>
    <r>
      <rPr>
        <b/>
        <sz val="14"/>
        <color theme="1"/>
        <rFont val="Calibri"/>
        <family val="2"/>
        <scheme val="minor"/>
      </rPr>
      <t>(POUR PLAQUE)</t>
    </r>
  </si>
  <si>
    <r>
      <t xml:space="preserve">GANT DE TRAVAIL GAUFRE, LATEX, INT OUATE, 12", GRAND (9) </t>
    </r>
    <r>
      <rPr>
        <b/>
        <sz val="14"/>
        <color theme="1"/>
        <rFont val="Calibri"/>
        <family val="2"/>
        <scheme val="minor"/>
      </rPr>
      <t xml:space="preserve"> (JAUNE)</t>
    </r>
  </si>
  <si>
    <r>
      <t>GANT DE TRAVAIL GAUFRE, LATEX, INT OUATE, 12", MOYEN (8)</t>
    </r>
    <r>
      <rPr>
        <b/>
        <sz val="14"/>
        <rFont val="Arial"/>
        <family val="2"/>
      </rPr>
      <t xml:space="preserve"> (JAUNE)</t>
    </r>
  </si>
  <si>
    <r>
      <t xml:space="preserve">PAPIER BOND DBLE USAGE 10M RECYCLE </t>
    </r>
    <r>
      <rPr>
        <b/>
        <i/>
        <u/>
        <sz val="14"/>
        <color theme="1"/>
        <rFont val="Calibri"/>
        <family val="2"/>
        <scheme val="minor"/>
      </rPr>
      <t>8.5X11</t>
    </r>
    <r>
      <rPr>
        <b/>
        <sz val="14"/>
        <color theme="1"/>
        <rFont val="Calibri"/>
        <family val="2"/>
        <scheme val="minor"/>
      </rPr>
      <t>''</t>
    </r>
    <r>
      <rPr>
        <sz val="14"/>
        <color theme="1"/>
        <rFont val="Calibri"/>
        <family val="2"/>
        <scheme val="minor"/>
      </rPr>
      <t xml:space="preserve"> BLANC </t>
    </r>
  </si>
  <si>
    <r>
      <t xml:space="preserve">PAPIER BLANC 8,5X5,5 </t>
    </r>
    <r>
      <rPr>
        <b/>
        <i/>
        <u/>
        <sz val="14"/>
        <color theme="1"/>
        <rFont val="Calibri"/>
        <family val="2"/>
        <scheme val="minor"/>
      </rPr>
      <t>MENU</t>
    </r>
    <r>
      <rPr>
        <sz val="14"/>
        <color theme="1"/>
        <rFont val="Calibri"/>
        <family val="2"/>
        <scheme val="minor"/>
      </rPr>
      <t xml:space="preserve"> </t>
    </r>
  </si>
  <si>
    <r>
      <t xml:space="preserve">PAPIER BOND DBLE USAGE 12.75M RECYCLE </t>
    </r>
    <r>
      <rPr>
        <b/>
        <i/>
        <u/>
        <sz val="14"/>
        <color theme="1"/>
        <rFont val="Calibri"/>
        <family val="2"/>
        <scheme val="minor"/>
      </rPr>
      <t xml:space="preserve">8.5X14'' </t>
    </r>
    <r>
      <rPr>
        <sz val="14"/>
        <color theme="1"/>
        <rFont val="Calibri"/>
        <family val="2"/>
        <scheme val="minor"/>
      </rPr>
      <t xml:space="preserve">BLANC </t>
    </r>
  </si>
  <si>
    <r>
      <rPr>
        <b/>
        <u/>
        <sz val="14"/>
        <color theme="1"/>
        <rFont val="Calibri"/>
        <family val="2"/>
        <scheme val="minor"/>
      </rPr>
      <t>SONIC</t>
    </r>
    <r>
      <rPr>
        <sz val="14"/>
        <color theme="1"/>
        <rFont val="Calibri"/>
        <family val="2"/>
        <scheme val="minor"/>
      </rPr>
      <t xml:space="preserve"> AGENT DE RINÇAGE POUR VAISSELLE</t>
    </r>
  </si>
  <si>
    <r>
      <rPr>
        <b/>
        <u/>
        <sz val="14"/>
        <rFont val="Calibri"/>
        <family val="2"/>
        <scheme val="minor"/>
      </rPr>
      <t>MEGA V</t>
    </r>
    <r>
      <rPr>
        <sz val="14"/>
        <rFont val="Calibri"/>
        <family val="2"/>
        <scheme val="minor"/>
      </rPr>
      <t xml:space="preserve"> DETERGENT LIQUIDE POUR LAVE-VAISSELLE (20L) </t>
    </r>
  </si>
  <si>
    <r>
      <rPr>
        <b/>
        <u/>
        <sz val="14"/>
        <rFont val="Calibri"/>
        <family val="2"/>
        <scheme val="minor"/>
      </rPr>
      <t>DETACHANT</t>
    </r>
    <r>
      <rPr>
        <sz val="14"/>
        <rFont val="Calibri"/>
        <family val="2"/>
        <scheme val="minor"/>
      </rPr>
      <t xml:space="preserve"> POUR LAVE-VAISSELLE (20L) </t>
    </r>
  </si>
  <si>
    <r>
      <rPr>
        <b/>
        <u/>
        <sz val="14"/>
        <color theme="1"/>
        <rFont val="Calibri"/>
        <family val="2"/>
        <scheme val="minor"/>
      </rPr>
      <t xml:space="preserve">UTENSIT POUDRE DE TREMPAGE POUR PLASTIQUE </t>
    </r>
    <r>
      <rPr>
        <sz val="14"/>
        <color theme="1"/>
        <rFont val="Calibri"/>
        <family val="2"/>
        <scheme val="minor"/>
      </rPr>
      <t>TREMP NON-CHLORE PR USTENS. PLAST.</t>
    </r>
  </si>
  <si>
    <r>
      <rPr>
        <b/>
        <u/>
        <sz val="14"/>
        <color theme="1"/>
        <rFont val="Calibri"/>
        <family val="2"/>
        <scheme val="minor"/>
      </rPr>
      <t>USTENSIT LIQUIDE</t>
    </r>
    <r>
      <rPr>
        <sz val="14"/>
        <color theme="1"/>
        <rFont val="Calibri"/>
        <family val="2"/>
        <scheme val="minor"/>
      </rPr>
      <t xml:space="preserve"> TREMPAGE CHLORE POUR USTENSILES ET PORCELAINE</t>
    </r>
    <r>
      <rPr>
        <sz val="10"/>
        <color theme="1"/>
        <rFont val="Calibri"/>
        <family val="2"/>
        <scheme val="minor"/>
      </rPr>
      <t/>
    </r>
  </si>
  <si>
    <r>
      <t>LYMODET</t>
    </r>
    <r>
      <rPr>
        <sz val="14"/>
        <color theme="1"/>
        <rFont val="Calibri"/>
        <family val="2"/>
        <scheme val="minor"/>
      </rPr>
      <t xml:space="preserve"> SAVON A CHAUDRON POUR LAVAGE MANUEL</t>
    </r>
  </si>
  <si>
    <r>
      <t xml:space="preserve">BEAU </t>
    </r>
    <r>
      <rPr>
        <sz val="14"/>
        <color theme="1"/>
        <rFont val="Calibri"/>
        <family val="2"/>
        <scheme val="minor"/>
      </rPr>
      <t xml:space="preserve">NETTOYANT EN CRÈME POUR LES SURFACES </t>
    </r>
  </si>
  <si>
    <r>
      <rPr>
        <b/>
        <u/>
        <sz val="14"/>
        <color theme="1"/>
        <rFont val="Calibri"/>
        <family val="2"/>
        <scheme val="minor"/>
      </rPr>
      <t xml:space="preserve">GÉNÉRAL </t>
    </r>
    <r>
      <rPr>
        <sz val="14"/>
        <color theme="1"/>
        <rFont val="Calibri"/>
        <family val="2"/>
        <scheme val="minor"/>
      </rPr>
      <t>DETERGENT TOUT USAGE</t>
    </r>
  </si>
  <si>
    <r>
      <rPr>
        <b/>
        <u/>
        <sz val="14"/>
        <color theme="1"/>
        <rFont val="Calibri"/>
        <family val="2"/>
        <scheme val="minor"/>
      </rPr>
      <t xml:space="preserve">AGENTQUAT </t>
    </r>
    <r>
      <rPr>
        <sz val="14"/>
        <color theme="1"/>
        <rFont val="Calibri"/>
        <family val="2"/>
        <scheme val="minor"/>
      </rPr>
      <t>ASSAINISSEUR TOUT USAGE QUATERNAIRE</t>
    </r>
  </si>
  <si>
    <r>
      <rPr>
        <b/>
        <u/>
        <sz val="14"/>
        <color theme="1"/>
        <rFont val="Calibri"/>
        <family val="2"/>
        <scheme val="minor"/>
      </rPr>
      <t>DE-CAP</t>
    </r>
    <r>
      <rPr>
        <sz val="14"/>
        <color theme="1"/>
        <rFont val="Calibri"/>
        <family val="2"/>
        <scheme val="minor"/>
      </rPr>
      <t xml:space="preserve"> DETARTRANT POUR DECALCIFICATION DU LAVE-VAISSELLE</t>
    </r>
  </si>
  <si>
    <r>
      <rPr>
        <b/>
        <u/>
        <sz val="14"/>
        <color theme="1"/>
        <rFont val="Calibri"/>
        <family val="2"/>
        <scheme val="minor"/>
      </rPr>
      <t>MULTI-GEL</t>
    </r>
    <r>
      <rPr>
        <sz val="14"/>
        <color theme="1"/>
        <rFont val="Calibri"/>
        <family val="2"/>
        <scheme val="minor"/>
      </rPr>
      <t xml:space="preserve"> DEGRAISSEUR POUR FOUR ET ROTISSOIRE </t>
    </r>
  </si>
  <si>
    <r>
      <rPr>
        <b/>
        <u/>
        <sz val="14"/>
        <color theme="1"/>
        <rFont val="Calibri"/>
        <family val="2"/>
        <scheme val="minor"/>
      </rPr>
      <t>GRILL</t>
    </r>
    <r>
      <rPr>
        <b/>
        <sz val="14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DÉGRAISSEUR POUR PLAQUE</t>
    </r>
  </si>
  <si>
    <r>
      <rPr>
        <b/>
        <u/>
        <sz val="14"/>
        <color theme="1"/>
        <rFont val="Calibri"/>
        <family val="2"/>
        <scheme val="minor"/>
      </rPr>
      <t>VENUSAN 400</t>
    </r>
    <r>
      <rPr>
        <sz val="14"/>
        <color theme="1"/>
        <rFont val="Calibri"/>
        <family val="2"/>
        <scheme val="minor"/>
      </rPr>
      <t xml:space="preserve"> ASSAINISSEUR ET DESODORISANT POUR TRITURATEUR</t>
    </r>
  </si>
  <si>
    <t>5LBS</t>
  </si>
  <si>
    <t xml:space="preserve">Commande le JEUDI pour livraison MARDI </t>
  </si>
  <si>
    <t>7459084</t>
  </si>
  <si>
    <t>SAUM GAL PANE 4OZ P/C IQF</t>
  </si>
  <si>
    <t>MEL LEG AUTOMNAL (LÉG RACINE AU FOUR)</t>
  </si>
  <si>
    <t>2397281</t>
  </si>
  <si>
    <t>MAIS EN GRAINS ENTIER SURG</t>
  </si>
  <si>
    <t>8256331</t>
  </si>
  <si>
    <t>GAT MOUSSE 3 CHOC BALAD 2.6OZ SG</t>
  </si>
  <si>
    <t>75GR</t>
  </si>
  <si>
    <t>FEVE LARD CUI FOUR FR CH</t>
  </si>
  <si>
    <t xml:space="preserve">6 LT </t>
  </si>
  <si>
    <t>3330349</t>
  </si>
  <si>
    <t xml:space="preserve">VINAIGRETTE HERBE JARDIN </t>
  </si>
  <si>
    <t xml:space="preserve">3,78 LT </t>
  </si>
  <si>
    <t>1177385</t>
  </si>
  <si>
    <t xml:space="preserve">BEIGNE TORSADE GLA 0.4OZ CUIT SG </t>
  </si>
  <si>
    <t>7387691</t>
  </si>
  <si>
    <t>YOGOURT DESSERT</t>
  </si>
  <si>
    <t>0214732</t>
  </si>
  <si>
    <t>144UN</t>
  </si>
  <si>
    <t>SAC PAPIER BURN (BTE À LUNCH)</t>
  </si>
  <si>
    <t>5579150</t>
  </si>
  <si>
    <t>SALSA DOUCE</t>
  </si>
  <si>
    <t>3.7LT</t>
  </si>
  <si>
    <t>FROM MOZZARELLA 20%MG RAPE 3D SG</t>
  </si>
  <si>
    <t>ASSAI TACO SEC SAC</t>
  </si>
  <si>
    <t>YOGOURT PURÉE (fraise/framboise)</t>
  </si>
  <si>
    <t>SALADE DE CHOU CRÉMEUSE</t>
  </si>
  <si>
    <t>CANNELLONIS FROMAGE-ÉPINARD</t>
  </si>
  <si>
    <t>PATATE DÉS UTILITÉ SURGELÉES</t>
  </si>
  <si>
    <t>CROÛTONS</t>
  </si>
  <si>
    <t>BACON BITS</t>
  </si>
  <si>
    <t>BANA PUREE ind.  (2PLATEAU = 1CSE)</t>
  </si>
  <si>
    <t>COMPOTE POMME MAISON A/SUC ind  (2CAB = 1CSE)</t>
  </si>
  <si>
    <t>MANDARINE SECT J/F CP ind.</t>
  </si>
  <si>
    <t>PECHE DES CHOIX S/L COUPE ind.</t>
  </si>
  <si>
    <t>POIRE DES CHOIX S/L COUPE ind.</t>
  </si>
  <si>
    <t>SALADE FRUIT CHOIX COUPEind.</t>
  </si>
  <si>
    <t>PÊCHES EN DÉS</t>
  </si>
  <si>
    <t>BANANE PURÉE</t>
  </si>
  <si>
    <t>ENDUIT HUILE AÉROSOL</t>
  </si>
  <si>
    <t>4843672</t>
  </si>
  <si>
    <t>VINTTE MILLE ILES</t>
  </si>
  <si>
    <t>2 UN</t>
  </si>
  <si>
    <t>VERRE DE CARTON</t>
  </si>
  <si>
    <t>5200000283</t>
  </si>
  <si>
    <t>CAISSE DE 2000</t>
  </si>
  <si>
    <t>SERINGUES POUR TESTS IDSSI</t>
  </si>
  <si>
    <t>Bols rectangulaires</t>
  </si>
  <si>
    <t>12 un</t>
  </si>
  <si>
    <t>Bols porcelaine Caf</t>
  </si>
  <si>
    <t>Assiettes porcelaine 4 po Caf</t>
  </si>
  <si>
    <t>Tasses porcelaine Caf</t>
  </si>
  <si>
    <t>Couv jetables pour tasses ré-utilisables Burlodge</t>
  </si>
  <si>
    <r>
      <t>PAPIER BLANC SILICONE 24.5''X16.5''</t>
    </r>
    <r>
      <rPr>
        <b/>
        <sz val="14"/>
        <rFont val="Calibri"/>
        <family val="2"/>
        <scheme val="minor"/>
      </rPr>
      <t xml:space="preserve"> (PARCHEMIN)</t>
    </r>
  </si>
  <si>
    <t>VAISSELLE (BURLODGE)</t>
  </si>
  <si>
    <t>COUVERCLE JETABLE pour ASSIETTE BURLODGE</t>
  </si>
  <si>
    <t>DISPOSABLE BURLODGE</t>
  </si>
  <si>
    <t>Couv  jetables pour BOLS ré-utilisables Burlodge</t>
  </si>
  <si>
    <t>5200000058</t>
  </si>
  <si>
    <t>5000001186</t>
  </si>
  <si>
    <t>RÉ-UTILISABLE BURLODGE</t>
  </si>
  <si>
    <t xml:space="preserve">Tasses bleues </t>
  </si>
  <si>
    <t>Tasses noires</t>
  </si>
  <si>
    <t>4800000209</t>
  </si>
  <si>
    <t>Tasses bourgognes</t>
  </si>
  <si>
    <t>4800000204</t>
  </si>
  <si>
    <t>72/cs</t>
  </si>
  <si>
    <t>Bols bleus 8 on</t>
  </si>
  <si>
    <t>5200000321</t>
  </si>
  <si>
    <t>48/cs</t>
  </si>
  <si>
    <t>Couvercles noirs pour bols 8 on</t>
  </si>
  <si>
    <t>4800000208</t>
  </si>
  <si>
    <t>144/cs</t>
  </si>
  <si>
    <t xml:space="preserve">VIN CUISSON DENAT Blanc </t>
  </si>
  <si>
    <t>VIN CUISSON DENAT RGE</t>
  </si>
  <si>
    <t>2787321</t>
  </si>
  <si>
    <t>2708329</t>
  </si>
  <si>
    <t>COURGE DES IQF</t>
  </si>
  <si>
    <t>2615987</t>
  </si>
  <si>
    <t>9988932</t>
  </si>
  <si>
    <t>FROMAGE FONDU CHED JNE TRANCHE</t>
  </si>
  <si>
    <t>1583756</t>
  </si>
  <si>
    <t>1583745</t>
  </si>
  <si>
    <t>5545530</t>
  </si>
  <si>
    <t xml:space="preserve">RAISIN SEC </t>
  </si>
  <si>
    <t>1,KG</t>
  </si>
  <si>
    <t>5546322</t>
  </si>
  <si>
    <t>0315945</t>
  </si>
  <si>
    <t>0621458</t>
  </si>
  <si>
    <t>4065684</t>
  </si>
  <si>
    <t>4808536</t>
  </si>
  <si>
    <t>5474477</t>
  </si>
  <si>
    <t xml:space="preserve">FROM PARM MEL RAPE </t>
  </si>
  <si>
    <t>5567122</t>
  </si>
  <si>
    <t>MERLU ARGENTÉ FILET S/ARETES</t>
  </si>
  <si>
    <t>5416229</t>
  </si>
  <si>
    <t>0417014</t>
  </si>
  <si>
    <t>2676203</t>
  </si>
  <si>
    <t>4760637</t>
  </si>
  <si>
    <t>6203444</t>
  </si>
  <si>
    <t>CRÈME DE BLÉ INSTANTANÉE</t>
  </si>
  <si>
    <t>2623635</t>
  </si>
  <si>
    <t>100/cs</t>
  </si>
  <si>
    <t>Couv  pour verre ré-utilisables ( jus épaissi )Burlodge</t>
  </si>
  <si>
    <r>
      <t>CONT compostable 60ML (2ON) TRANSP</t>
    </r>
    <r>
      <rPr>
        <b/>
        <sz val="14"/>
        <color theme="1"/>
        <rFont val="Calibri"/>
        <family val="2"/>
        <scheme val="minor"/>
      </rPr>
      <t xml:space="preserve"> (Poudre prot)</t>
    </r>
  </si>
  <si>
    <t>7550992</t>
  </si>
  <si>
    <t>7550993</t>
  </si>
  <si>
    <r>
      <t>COUV compostable (- 2ON)</t>
    </r>
    <r>
      <rPr>
        <b/>
        <sz val="14"/>
        <color theme="1"/>
        <rFont val="Calibri"/>
        <family val="2"/>
        <scheme val="minor"/>
      </rPr>
      <t xml:space="preserve">  </t>
    </r>
    <r>
      <rPr>
        <sz val="14"/>
        <color theme="1"/>
        <rFont val="Calibri"/>
        <family val="2"/>
        <scheme val="minor"/>
      </rPr>
      <t>(</t>
    </r>
    <r>
      <rPr>
        <b/>
        <sz val="14"/>
        <color theme="1"/>
        <rFont val="Calibri"/>
        <family val="2"/>
        <scheme val="minor"/>
      </rPr>
      <t>Poudre prot couv</t>
    </r>
    <r>
      <rPr>
        <sz val="14"/>
        <color theme="1"/>
        <rFont val="Calibri"/>
        <family val="2"/>
        <scheme val="minor"/>
      </rPr>
      <t>)</t>
    </r>
  </si>
  <si>
    <t>BIODEGRADABLE ASSIET RIG 6'' INT/EXT ROND</t>
  </si>
  <si>
    <t>5200000288</t>
  </si>
  <si>
    <t>8023428</t>
  </si>
  <si>
    <t>9930694</t>
  </si>
  <si>
    <t>JAMBON TOUPIE</t>
  </si>
  <si>
    <t>5538966</t>
  </si>
  <si>
    <t>3X7,5</t>
  </si>
  <si>
    <t>CS</t>
  </si>
  <si>
    <t>POULET HACHÉ CRU SURGÉLÉ (B/O)</t>
  </si>
  <si>
    <t>29.76</t>
  </si>
  <si>
    <t>880 GR</t>
  </si>
  <si>
    <t>500 GR</t>
  </si>
  <si>
    <t>616 GR</t>
  </si>
  <si>
    <t>3939347</t>
  </si>
  <si>
    <t>99 GR</t>
  </si>
  <si>
    <t>113 GR</t>
  </si>
  <si>
    <t>300 GR</t>
  </si>
  <si>
    <t>375 ML</t>
  </si>
  <si>
    <t>500 ML</t>
  </si>
  <si>
    <t>4.625LT</t>
  </si>
  <si>
    <t>946 ML</t>
  </si>
  <si>
    <t>200 ML</t>
  </si>
  <si>
    <t xml:space="preserve"> 144 UN</t>
  </si>
  <si>
    <t xml:space="preserve"> 93 GR</t>
  </si>
  <si>
    <t>725 GR</t>
  </si>
  <si>
    <t>450 GR</t>
  </si>
  <si>
    <t>40 GR</t>
  </si>
  <si>
    <t>6000UN</t>
  </si>
  <si>
    <t>1,8 GR</t>
  </si>
  <si>
    <t>28 UN</t>
  </si>
  <si>
    <t>80 UN</t>
  </si>
  <si>
    <t>908GR</t>
  </si>
  <si>
    <t>5,25KG</t>
  </si>
  <si>
    <t>737 GR</t>
  </si>
  <si>
    <t>72 UN</t>
  </si>
  <si>
    <t>900 GR</t>
  </si>
  <si>
    <t>64 UN</t>
  </si>
  <si>
    <t>24 OZ</t>
  </si>
  <si>
    <t>5 LB</t>
  </si>
  <si>
    <t>4 LB</t>
  </si>
  <si>
    <t>8 KG</t>
  </si>
  <si>
    <t>118 ML</t>
  </si>
  <si>
    <t>24 UN</t>
  </si>
  <si>
    <t>36 UN</t>
  </si>
  <si>
    <t>12 UN</t>
  </si>
  <si>
    <t>1,58KG</t>
  </si>
  <si>
    <t>20LT</t>
  </si>
  <si>
    <t>3 KG</t>
  </si>
  <si>
    <t xml:space="preserve"> 4 OZ</t>
  </si>
  <si>
    <t>4 0Z</t>
  </si>
  <si>
    <t>100 GR</t>
  </si>
  <si>
    <t>2423242</t>
  </si>
  <si>
    <t>VOL -AU-VENT</t>
  </si>
  <si>
    <t>96 UN</t>
  </si>
  <si>
    <t>7241998</t>
  </si>
  <si>
    <r>
      <t xml:space="preserve">CONT. PLAST TRANSPARENT 6oz (175mL) </t>
    </r>
    <r>
      <rPr>
        <b/>
        <sz val="14"/>
        <color theme="1"/>
        <rFont val="Calibri"/>
        <family val="2"/>
        <scheme val="minor"/>
      </rPr>
      <t>(Poud. Enr)</t>
    </r>
  </si>
  <si>
    <t>5200000055</t>
  </si>
  <si>
    <t>2 ces</t>
  </si>
  <si>
    <t>5200000093</t>
  </si>
  <si>
    <r>
      <t xml:space="preserve">COU. PLAST TRANSPARENT 6oz (175mL) </t>
    </r>
    <r>
      <rPr>
        <b/>
        <sz val="14"/>
        <color theme="1"/>
        <rFont val="Calibri"/>
        <family val="2"/>
        <scheme val="minor"/>
      </rPr>
      <t>(Poud. Enr)</t>
    </r>
  </si>
  <si>
    <t>1000 GR</t>
  </si>
  <si>
    <t>728 GR</t>
  </si>
  <si>
    <t>3310709</t>
  </si>
  <si>
    <t>2783827</t>
  </si>
  <si>
    <t>700 GR</t>
  </si>
  <si>
    <t>2783850</t>
  </si>
  <si>
    <t>5552334</t>
  </si>
  <si>
    <t>PATATE CHIPS</t>
  </si>
  <si>
    <t>454G</t>
  </si>
  <si>
    <t>8785253</t>
  </si>
  <si>
    <t>SALADE DE CHEF PURÉE</t>
  </si>
  <si>
    <t>60G</t>
  </si>
  <si>
    <t>SALADE DE POMME DE TERRE</t>
  </si>
  <si>
    <t>BRUSCHETTA</t>
  </si>
  <si>
    <t>7164651</t>
  </si>
  <si>
    <t>CROISSANT TRANCHÉ</t>
  </si>
  <si>
    <t>JAMBON TRANCÉ FORÊT NOIRE</t>
  </si>
  <si>
    <t>4,5KG</t>
  </si>
  <si>
    <t>SALADE DE MACARONI</t>
  </si>
  <si>
    <t>KG</t>
  </si>
  <si>
    <t>0445528</t>
  </si>
  <si>
    <t>BASE DE SAUCE HOLLANDAISE</t>
  </si>
  <si>
    <t>7487903</t>
  </si>
  <si>
    <t>HARICOT VERT ENTIERS</t>
  </si>
  <si>
    <t>0436030</t>
  </si>
  <si>
    <t>HARICOT JNE COUPE ENTIERS</t>
  </si>
  <si>
    <t>1060897</t>
  </si>
  <si>
    <t>VINAIGRETTE TOMATES SÉCHÉES ET PESTO</t>
  </si>
  <si>
    <t>0499244</t>
  </si>
  <si>
    <t>DINDE FUMÉE TRANCHÉE</t>
  </si>
  <si>
    <t>0388322</t>
  </si>
  <si>
    <t>DOIGTS DE FILET GALCO</t>
  </si>
  <si>
    <t>4KG</t>
  </si>
  <si>
    <t>0045393</t>
  </si>
  <si>
    <t>SUCE MIEL ET MOUTARDE</t>
  </si>
  <si>
    <t>28G</t>
  </si>
  <si>
    <t>0243701</t>
  </si>
  <si>
    <t>POMME DE TERRE QUATIERS</t>
  </si>
  <si>
    <t>FETA</t>
  </si>
  <si>
    <t>100UN</t>
  </si>
  <si>
    <t>5380233</t>
  </si>
  <si>
    <t>5481480</t>
  </si>
  <si>
    <t>200GR</t>
  </si>
  <si>
    <t>7385655</t>
  </si>
  <si>
    <t>300GR</t>
  </si>
  <si>
    <t>0869832</t>
  </si>
  <si>
    <t>8533475</t>
  </si>
  <si>
    <t>35G</t>
  </si>
  <si>
    <t>5484799</t>
  </si>
  <si>
    <r>
      <t xml:space="preserve">BLANC MANGE BLANC  </t>
    </r>
    <r>
      <rPr>
        <b/>
        <sz val="10"/>
        <rFont val="Arial"/>
        <family val="2"/>
      </rPr>
      <t>(Collation)</t>
    </r>
  </si>
  <si>
    <t>4098259</t>
  </si>
  <si>
    <t>0317685</t>
  </si>
  <si>
    <t>100mL</t>
  </si>
  <si>
    <t>120mL</t>
  </si>
  <si>
    <r>
      <t xml:space="preserve">YOG CREME ASSORTIES (CREMIX) </t>
    </r>
    <r>
      <rPr>
        <b/>
        <sz val="11"/>
        <color theme="1"/>
        <rFont val="Calibri"/>
        <family val="2"/>
        <scheme val="minor"/>
      </rPr>
      <t>(Collation)</t>
    </r>
  </si>
  <si>
    <t>2611267</t>
  </si>
  <si>
    <t>1560465</t>
  </si>
  <si>
    <t>1799956</t>
  </si>
  <si>
    <t>0311118</t>
  </si>
  <si>
    <t>LIMONADE  (POUR ÉTÉ)</t>
  </si>
  <si>
    <t>THÉ GLACÉ  (POUR ÉTÉ)</t>
  </si>
  <si>
    <t>BOUL VIANDE CUITE SURG</t>
  </si>
  <si>
    <t>16 LT</t>
  </si>
  <si>
    <t>0448944</t>
  </si>
  <si>
    <t>CROUTE PIZZA 12x16'' PRÉCUITE</t>
  </si>
  <si>
    <t>0519603</t>
  </si>
  <si>
    <r>
      <t>EPAISS ALIM POUD (</t>
    </r>
    <r>
      <rPr>
        <sz val="10"/>
        <color rgb="FFFF0000"/>
        <rFont val="Arial"/>
        <family val="2"/>
      </rPr>
      <t>3 cses si 0469148 B/O)</t>
    </r>
  </si>
  <si>
    <t xml:space="preserve">PATATE PUREE FLOCON DESHY </t>
  </si>
  <si>
    <t>1,6 KG</t>
  </si>
  <si>
    <t>1KG</t>
  </si>
  <si>
    <t>1732530</t>
  </si>
  <si>
    <t>5435607</t>
  </si>
  <si>
    <t>4890867</t>
  </si>
  <si>
    <t>2745743</t>
  </si>
  <si>
    <t>4637050</t>
  </si>
  <si>
    <t>CELERI EN DES 3/8¨ SG</t>
  </si>
  <si>
    <t>7233687</t>
  </si>
  <si>
    <t>FÉCULE DE MAÏS</t>
  </si>
  <si>
    <t>5KG</t>
  </si>
  <si>
    <t>2189512</t>
  </si>
  <si>
    <t>3105632</t>
  </si>
  <si>
    <t>2364469</t>
  </si>
  <si>
    <t>7487770</t>
  </si>
  <si>
    <t>7559729</t>
  </si>
  <si>
    <t>7487713</t>
  </si>
  <si>
    <t>751104</t>
  </si>
  <si>
    <t>7487507</t>
  </si>
  <si>
    <t>5804291</t>
  </si>
  <si>
    <t>7487317</t>
  </si>
  <si>
    <t>5283841</t>
  </si>
  <si>
    <t>6.5 GR</t>
  </si>
  <si>
    <t>0150201</t>
  </si>
  <si>
    <t>3.78 LT</t>
  </si>
  <si>
    <t>4729844</t>
  </si>
  <si>
    <t>5516812</t>
  </si>
  <si>
    <t xml:space="preserve">CHAPELURE NAT VRAC </t>
  </si>
  <si>
    <t>6.8 KG</t>
  </si>
  <si>
    <t>7688179</t>
  </si>
  <si>
    <t>VINAIGRETTE FRANCAISE</t>
  </si>
  <si>
    <t>0460303</t>
  </si>
  <si>
    <t>350 GR</t>
  </si>
  <si>
    <t>4896357</t>
  </si>
  <si>
    <t>PATE FEUIL VEGAN 16" SG</t>
  </si>
  <si>
    <r>
      <t xml:space="preserve">FILET CHEVEU INV BRUN ENV </t>
    </r>
    <r>
      <rPr>
        <b/>
        <sz val="10"/>
        <rFont val="Arial"/>
        <family val="2"/>
      </rPr>
      <t>(Voir S/Sol)</t>
    </r>
  </si>
  <si>
    <t>3818806</t>
  </si>
  <si>
    <t>FROMAGE SUISSE BLOC</t>
  </si>
  <si>
    <t>0315010</t>
  </si>
  <si>
    <t>5004696</t>
  </si>
  <si>
    <t>THE SACHET ÉCONOMIQUE</t>
  </si>
  <si>
    <t>1 CSE</t>
  </si>
  <si>
    <t>1406424</t>
  </si>
  <si>
    <t>5330374</t>
  </si>
  <si>
    <t>2933323</t>
  </si>
  <si>
    <t>VINAIGRETTE CATALINA</t>
  </si>
  <si>
    <t>7689391</t>
  </si>
  <si>
    <t>5829708</t>
  </si>
  <si>
    <t>7281475</t>
  </si>
  <si>
    <t>SUPP.BOOST DÉJ.INSTANT VANILLE</t>
  </si>
  <si>
    <t>4882411</t>
  </si>
  <si>
    <t xml:space="preserve">GARN DECO ASS FRAISE SIROP </t>
  </si>
  <si>
    <t>420mL</t>
  </si>
  <si>
    <r>
      <t xml:space="preserve">BISC. SEC ARROWFOOT 2 SACH </t>
    </r>
    <r>
      <rPr>
        <b/>
        <sz val="10"/>
        <color rgb="FF7030A0"/>
        <rFont val="Arial"/>
        <family val="2"/>
      </rPr>
      <t>(SAM)</t>
    </r>
  </si>
  <si>
    <r>
      <t xml:space="preserve">BATONNET DE FROMAGE (FICELLO) </t>
    </r>
    <r>
      <rPr>
        <b/>
        <sz val="9"/>
        <color rgb="FF7030A0"/>
        <rFont val="Arial"/>
        <family val="2"/>
      </rPr>
      <t>(COLL)</t>
    </r>
  </si>
  <si>
    <r>
      <t xml:space="preserve">GAUFRETTE FRAISE </t>
    </r>
    <r>
      <rPr>
        <b/>
        <sz val="10"/>
        <color rgb="FF7030A0"/>
        <rFont val="Arial"/>
        <family val="2"/>
      </rPr>
      <t>(COLL)</t>
    </r>
  </si>
  <si>
    <r>
      <t xml:space="preserve">GAUFRETTE VANILLE </t>
    </r>
    <r>
      <rPr>
        <b/>
        <sz val="10"/>
        <color rgb="FF7030A0"/>
        <rFont val="Arial"/>
        <family val="2"/>
      </rPr>
      <t>(COLL)</t>
    </r>
  </si>
  <si>
    <r>
      <t xml:space="preserve">BISCUIT PUFF GUIMAUVE </t>
    </r>
    <r>
      <rPr>
        <b/>
        <sz val="10"/>
        <color rgb="FF7030A0"/>
        <rFont val="Arial"/>
        <family val="2"/>
      </rPr>
      <t>(COLL)</t>
    </r>
  </si>
  <si>
    <r>
      <t xml:space="preserve">BISCUIT FEUILLE ÉRABLE </t>
    </r>
    <r>
      <rPr>
        <b/>
        <sz val="10"/>
        <color rgb="FF7030A0"/>
        <rFont val="Arial"/>
        <family val="2"/>
      </rPr>
      <t>(COLL)</t>
    </r>
  </si>
  <si>
    <r>
      <t xml:space="preserve">BISC TENDRE CHAUSSON BLEUET </t>
    </r>
    <r>
      <rPr>
        <b/>
        <sz val="10"/>
        <color rgb="FF7030A0"/>
        <rFont val="Arial"/>
        <family val="2"/>
      </rPr>
      <t>(COLL)</t>
    </r>
  </si>
  <si>
    <r>
      <t>BISC. AVOINE-CHOCOLAT</t>
    </r>
    <r>
      <rPr>
        <b/>
        <sz val="10"/>
        <rFont val="Arial"/>
        <family val="2"/>
      </rPr>
      <t xml:space="preserve"> </t>
    </r>
    <r>
      <rPr>
        <b/>
        <sz val="10"/>
        <color rgb="FF7030A0"/>
        <rFont val="Arial"/>
        <family val="2"/>
      </rPr>
      <t>(COLL)</t>
    </r>
  </si>
  <si>
    <r>
      <t xml:space="preserve">COMPOTE POMME -PÊCHE N/SUC </t>
    </r>
    <r>
      <rPr>
        <b/>
        <sz val="10"/>
        <color rgb="FF7030A0"/>
        <rFont val="Arial"/>
        <family val="2"/>
      </rPr>
      <t>(COLL)</t>
    </r>
  </si>
  <si>
    <r>
      <t xml:space="preserve">POUDING AU CARAMEL (portion) </t>
    </r>
    <r>
      <rPr>
        <sz val="10"/>
        <color rgb="FF7030A0"/>
        <rFont val="Arial"/>
        <family val="2"/>
      </rPr>
      <t>SAM1</t>
    </r>
  </si>
  <si>
    <r>
      <t xml:space="preserve">POUDING AU CHOCOLAT (portion) </t>
    </r>
    <r>
      <rPr>
        <sz val="10"/>
        <color rgb="FF7030A0"/>
        <rFont val="Arial"/>
        <family val="2"/>
      </rPr>
      <t>SAM 2</t>
    </r>
  </si>
  <si>
    <t>0282160</t>
  </si>
  <si>
    <t>2732220</t>
  </si>
  <si>
    <r>
      <t>SORBET FRAMBOISES</t>
    </r>
    <r>
      <rPr>
        <b/>
        <sz val="10"/>
        <rFont val="Arial"/>
        <family val="2"/>
      </rPr>
      <t xml:space="preserve"> </t>
    </r>
    <r>
      <rPr>
        <b/>
        <sz val="10"/>
        <color rgb="FF7030A0"/>
        <rFont val="Arial"/>
        <family val="2"/>
      </rPr>
      <t>(COLLATION)</t>
    </r>
  </si>
  <si>
    <r>
      <t>SAND. CRÈME GLACÉE</t>
    </r>
    <r>
      <rPr>
        <b/>
        <sz val="10"/>
        <rFont val="Arial"/>
        <family val="2"/>
      </rPr>
      <t xml:space="preserve"> </t>
    </r>
    <r>
      <rPr>
        <b/>
        <sz val="10"/>
        <color rgb="FF7030A0"/>
        <rFont val="Arial"/>
        <family val="2"/>
      </rPr>
      <t>(COLLATION)</t>
    </r>
  </si>
  <si>
    <t>4911380</t>
  </si>
  <si>
    <t>OEUF ENT CUI DUR MOY EN VRAC</t>
  </si>
  <si>
    <t>144un</t>
  </si>
  <si>
    <t xml:space="preserve">MANDARINE SECT S/L CONS </t>
  </si>
  <si>
    <t>5575420</t>
  </si>
  <si>
    <t>OMELETTE NATURE (SPÉCIAUX)</t>
  </si>
  <si>
    <t>90GR</t>
  </si>
  <si>
    <t>3831369</t>
  </si>
  <si>
    <t>4x1kg</t>
  </si>
  <si>
    <t>7229961</t>
  </si>
  <si>
    <t>60 un</t>
  </si>
  <si>
    <t>PETITS PAINS EMBALLÉS</t>
  </si>
  <si>
    <t>0803215</t>
  </si>
  <si>
    <r>
      <t xml:space="preserve">VINAIGRETTE GRECQUE </t>
    </r>
    <r>
      <rPr>
        <sz val="10"/>
        <color rgb="FFFF0000"/>
        <rFont val="Arial"/>
        <family val="2"/>
      </rPr>
      <t>(REMPLACE TOMATES SÉCHÉES)</t>
    </r>
  </si>
  <si>
    <t>7233044</t>
  </si>
  <si>
    <r>
      <t>BISCUITS BRETON</t>
    </r>
    <r>
      <rPr>
        <b/>
        <sz val="10"/>
        <rFont val="Arial"/>
        <family val="2"/>
      </rPr>
      <t xml:space="preserve"> </t>
    </r>
    <r>
      <rPr>
        <b/>
        <sz val="10"/>
        <color rgb="FF7030A0"/>
        <rFont val="Arial"/>
        <family val="2"/>
      </rPr>
      <t>(COLL)</t>
    </r>
    <r>
      <rPr>
        <sz val="10"/>
        <color rgb="FF7030A0"/>
        <rFont val="Arial"/>
        <family val="2"/>
      </rPr>
      <t xml:space="preserve"> </t>
    </r>
  </si>
  <si>
    <t>6190765</t>
  </si>
  <si>
    <t>100 UN</t>
  </si>
  <si>
    <t>4956555</t>
  </si>
  <si>
    <r>
      <t xml:space="preserve">BROWNIES </t>
    </r>
    <r>
      <rPr>
        <sz val="10"/>
        <color rgb="FF7030A0"/>
        <rFont val="Arial"/>
        <family val="2"/>
      </rPr>
      <t>(COLLATION)</t>
    </r>
  </si>
  <si>
    <t>GAT MOUSSE BLEUET PLAQ SG</t>
  </si>
  <si>
    <t>0808808</t>
  </si>
  <si>
    <t>5481037</t>
  </si>
  <si>
    <t>MANGUES</t>
  </si>
  <si>
    <t>FRAMBOISE (Mélange de baies)</t>
  </si>
  <si>
    <t>GÂTEAU FORÊT NOIRE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</si>
</sst>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$&quot;_);[Red]\(#,##0.00\ &quot;$&quot;\)"/>
    <numFmt numFmtId="165" formatCode="_ * #,##0.00_)\ &quot;$&quot;_ ;_ * \(#,##0.00\)\ &quot;$&quot;_ ;_ * &quot;-&quot;??_)\ &quot;$&quot;_ ;_ @_ "/>
    <numFmt numFmtId="167" formatCode="[$-C0C]d\ mmm\ yyyy;@"/>
  </numFmts>
  <fonts count="5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b/>
      <sz val="16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4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14"/>
      <name val="Calibri"/>
      <family val="2"/>
    </font>
    <font>
      <b/>
      <u/>
      <sz val="14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6"/>
      <name val="Arial"/>
      <family val="2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6"/>
      <name val="Arial"/>
      <family val="2"/>
    </font>
    <font>
      <b/>
      <u/>
      <sz val="18"/>
      <name val="Calibri"/>
      <family val="2"/>
      <scheme val="minor"/>
    </font>
    <font>
      <b/>
      <u/>
      <sz val="14"/>
      <color theme="1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12"/>
      <color rgb="FF000000"/>
      <name val="Calibri"/>
      <family val="2"/>
      <scheme val="minor"/>
    </font>
    <font>
      <sz val="10"/>
      <color rgb="FFFF0000"/>
      <name val="Arial"/>
      <family val="2"/>
    </font>
    <font>
      <sz val="10"/>
      <color rgb="FF7030A0"/>
      <name val="Arial"/>
      <family val="2"/>
    </font>
    <font>
      <b/>
      <sz val="10"/>
      <color rgb="FF7030A0"/>
      <name val="Arial"/>
      <family val="2"/>
    </font>
    <font>
      <b/>
      <sz val="9"/>
      <color rgb="FF7030A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8" fillId="0" borderId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26" fillId="0" borderId="0" applyNumberFormat="0" applyFill="0" applyBorder="0" applyAlignment="0" applyProtection="0"/>
    <xf numFmtId="0" fontId="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348">
    <xf numFmtId="0" fontId="0" fillId="0" borderId="0" xfId="0"/>
    <xf numFmtId="0" fontId="12" fillId="0" borderId="0" xfId="1" applyFont="1"/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13" fillId="0" borderId="0" xfId="1" applyFont="1" applyAlignment="1">
      <alignment horizontal="left"/>
    </xf>
    <xf numFmtId="0" fontId="13" fillId="0" borderId="0" xfId="1" applyFont="1" applyAlignment="1">
      <alignment horizontal="right"/>
    </xf>
    <xf numFmtId="165" fontId="13" fillId="0" borderId="0" xfId="3" applyFont="1" applyProtection="1"/>
    <xf numFmtId="0" fontId="13" fillId="0" borderId="0" xfId="1" applyFont="1" applyAlignment="1">
      <alignment shrinkToFit="1"/>
    </xf>
    <xf numFmtId="49" fontId="13" fillId="0" borderId="0" xfId="1" applyNumberFormat="1" applyFont="1" applyAlignment="1">
      <alignment horizontal="left" vertical="center"/>
    </xf>
    <xf numFmtId="0" fontId="17" fillId="0" borderId="0" xfId="5" applyFont="1"/>
    <xf numFmtId="0" fontId="8" fillId="0" borderId="1" xfId="2" applyBorder="1" applyAlignment="1">
      <alignment horizontal="left"/>
    </xf>
    <xf numFmtId="0" fontId="8" fillId="0" borderId="1" xfId="2" applyBorder="1" applyAlignment="1">
      <alignment horizontal="right"/>
    </xf>
    <xf numFmtId="165" fontId="8" fillId="0" borderId="1" xfId="3" applyFont="1" applyBorder="1"/>
    <xf numFmtId="0" fontId="8" fillId="0" borderId="1" xfId="2" applyBorder="1" applyAlignment="1">
      <alignment shrinkToFit="1"/>
    </xf>
    <xf numFmtId="0" fontId="8" fillId="0" borderId="1" xfId="2" applyBorder="1" applyAlignment="1">
      <alignment horizontal="left" vertical="center"/>
    </xf>
    <xf numFmtId="0" fontId="18" fillId="0" borderId="1" xfId="2" applyFont="1" applyBorder="1"/>
    <xf numFmtId="165" fontId="18" fillId="0" borderId="1" xfId="3" applyFont="1" applyBorder="1"/>
    <xf numFmtId="0" fontId="18" fillId="0" borderId="1" xfId="2" applyFont="1" applyBorder="1" applyAlignment="1">
      <alignment shrinkToFit="1"/>
    </xf>
    <xf numFmtId="0" fontId="18" fillId="0" borderId="1" xfId="2" applyFont="1" applyBorder="1" applyAlignment="1">
      <alignment horizontal="left" vertical="center"/>
    </xf>
    <xf numFmtId="49" fontId="8" fillId="0" borderId="1" xfId="2" applyNumberFormat="1" applyBorder="1" applyAlignment="1">
      <alignment horizontal="left" vertical="center"/>
    </xf>
    <xf numFmtId="0" fontId="8" fillId="0" borderId="14" xfId="2" applyBorder="1" applyAlignment="1">
      <alignment horizontal="left"/>
    </xf>
    <xf numFmtId="0" fontId="8" fillId="0" borderId="14" xfId="2" applyBorder="1" applyAlignment="1">
      <alignment horizontal="right"/>
    </xf>
    <xf numFmtId="165" fontId="8" fillId="0" borderId="14" xfId="3" applyFont="1" applyBorder="1"/>
    <xf numFmtId="0" fontId="8" fillId="0" borderId="14" xfId="2" applyBorder="1" applyAlignment="1">
      <alignment shrinkToFit="1"/>
    </xf>
    <xf numFmtId="49" fontId="8" fillId="0" borderId="14" xfId="2" applyNumberFormat="1" applyBorder="1" applyAlignment="1">
      <alignment horizontal="left" vertical="center"/>
    </xf>
    <xf numFmtId="0" fontId="8" fillId="0" borderId="13" xfId="2" applyBorder="1" applyAlignment="1">
      <alignment horizontal="right"/>
    </xf>
    <xf numFmtId="165" fontId="8" fillId="0" borderId="13" xfId="3" applyFont="1" applyBorder="1"/>
    <xf numFmtId="0" fontId="11" fillId="5" borderId="0" xfId="5" applyFont="1" applyFill="1"/>
    <xf numFmtId="0" fontId="11" fillId="0" borderId="0" xfId="5" applyFont="1"/>
    <xf numFmtId="165" fontId="13" fillId="0" borderId="1" xfId="3" applyFont="1" applyFill="1" applyBorder="1"/>
    <xf numFmtId="0" fontId="13" fillId="0" borderId="1" xfId="2" applyFont="1" applyBorder="1" applyAlignment="1">
      <alignment shrinkToFit="1"/>
    </xf>
    <xf numFmtId="49" fontId="13" fillId="0" borderId="1" xfId="2" applyNumberFormat="1" applyFont="1" applyBorder="1" applyAlignment="1">
      <alignment horizontal="left" vertical="center"/>
    </xf>
    <xf numFmtId="165" fontId="13" fillId="0" borderId="1" xfId="3" applyFont="1" applyBorder="1"/>
    <xf numFmtId="0" fontId="13" fillId="0" borderId="1" xfId="5" applyFont="1" applyBorder="1" applyAlignment="1">
      <alignment horizontal="left" vertical="center"/>
    </xf>
    <xf numFmtId="0" fontId="13" fillId="0" borderId="1" xfId="5" applyFont="1" applyBorder="1" applyAlignment="1">
      <alignment horizontal="right" vertical="center"/>
    </xf>
    <xf numFmtId="165" fontId="13" fillId="0" borderId="1" xfId="3" applyFont="1" applyBorder="1" applyAlignment="1">
      <alignment shrinkToFit="1"/>
    </xf>
    <xf numFmtId="0" fontId="13" fillId="0" borderId="1" xfId="5" applyFont="1" applyBorder="1" applyAlignment="1">
      <alignment shrinkToFit="1"/>
    </xf>
    <xf numFmtId="0" fontId="8" fillId="0" borderId="13" xfId="2" applyBorder="1" applyAlignment="1">
      <alignment shrinkToFit="1"/>
    </xf>
    <xf numFmtId="165" fontId="8" fillId="0" borderId="1" xfId="3" applyFont="1" applyFill="1" applyBorder="1"/>
    <xf numFmtId="0" fontId="17" fillId="5" borderId="0" xfId="5" applyFont="1" applyFill="1"/>
    <xf numFmtId="165" fontId="18" fillId="0" borderId="1" xfId="3" applyFont="1" applyFill="1" applyBorder="1"/>
    <xf numFmtId="0" fontId="12" fillId="0" borderId="0" xfId="1" applyFont="1" applyAlignment="1">
      <alignment horizontal="left" vertical="center"/>
    </xf>
    <xf numFmtId="0" fontId="17" fillId="0" borderId="0" xfId="5" applyFont="1" applyAlignment="1">
      <alignment horizontal="left" vertical="center"/>
    </xf>
    <xf numFmtId="0" fontId="18" fillId="0" borderId="1" xfId="2" applyFont="1" applyBorder="1" applyAlignment="1">
      <alignment horizontal="right" vertical="center"/>
    </xf>
    <xf numFmtId="165" fontId="18" fillId="0" borderId="1" xfId="3" applyFont="1" applyBorder="1" applyAlignment="1">
      <alignment horizontal="left" vertical="center"/>
    </xf>
    <xf numFmtId="0" fontId="18" fillId="0" borderId="1" xfId="2" applyFont="1" applyBorder="1" applyAlignment="1">
      <alignment horizontal="left" vertical="center" shrinkToFit="1"/>
    </xf>
    <xf numFmtId="165" fontId="18" fillId="0" borderId="1" xfId="3" applyFont="1" applyFill="1" applyBorder="1" applyAlignment="1"/>
    <xf numFmtId="165" fontId="18" fillId="0" borderId="1" xfId="3" applyFont="1" applyBorder="1" applyAlignment="1"/>
    <xf numFmtId="0" fontId="17" fillId="4" borderId="0" xfId="5" applyFont="1" applyFill="1"/>
    <xf numFmtId="0" fontId="8" fillId="0" borderId="1" xfId="2" applyBorder="1"/>
    <xf numFmtId="0" fontId="8" fillId="0" borderId="19" xfId="2" applyBorder="1" applyAlignment="1">
      <alignment horizontal="left"/>
    </xf>
    <xf numFmtId="165" fontId="8" fillId="0" borderId="19" xfId="3" applyFont="1" applyBorder="1"/>
    <xf numFmtId="0" fontId="17" fillId="0" borderId="0" xfId="5" applyFont="1" applyAlignment="1">
      <alignment vertical="center"/>
    </xf>
    <xf numFmtId="0" fontId="21" fillId="4" borderId="25" xfId="4" applyFont="1" applyFill="1" applyBorder="1" applyAlignment="1">
      <alignment horizontal="right" shrinkToFit="1"/>
    </xf>
    <xf numFmtId="0" fontId="17" fillId="0" borderId="0" xfId="5" applyFont="1" applyAlignment="1">
      <alignment horizontal="left"/>
    </xf>
    <xf numFmtId="165" fontId="21" fillId="4" borderId="25" xfId="3" applyFont="1" applyFill="1" applyBorder="1" applyAlignment="1">
      <alignment shrinkToFit="1"/>
    </xf>
    <xf numFmtId="0" fontId="21" fillId="4" borderId="25" xfId="4" applyFont="1" applyFill="1" applyBorder="1" applyAlignment="1">
      <alignment shrinkToFit="1"/>
    </xf>
    <xf numFmtId="49" fontId="24" fillId="4" borderId="2" xfId="4" applyNumberFormat="1" applyFont="1" applyFill="1" applyBorder="1" applyAlignment="1">
      <alignment horizontal="left" vertical="center"/>
    </xf>
    <xf numFmtId="0" fontId="8" fillId="0" borderId="19" xfId="2" applyBorder="1" applyAlignment="1">
      <alignment horizontal="right"/>
    </xf>
    <xf numFmtId="0" fontId="13" fillId="0" borderId="19" xfId="2" applyFont="1" applyBorder="1" applyAlignment="1">
      <alignment shrinkToFit="1"/>
    </xf>
    <xf numFmtId="49" fontId="13" fillId="0" borderId="19" xfId="2" applyNumberFormat="1" applyFont="1" applyBorder="1" applyAlignment="1">
      <alignment horizontal="left" vertical="center"/>
    </xf>
    <xf numFmtId="0" fontId="11" fillId="5" borderId="0" xfId="4" applyFont="1" applyFill="1"/>
    <xf numFmtId="0" fontId="11" fillId="0" borderId="0" xfId="4" applyFont="1"/>
    <xf numFmtId="165" fontId="8" fillId="0" borderId="1" xfId="3" applyFont="1" applyBorder="1" applyAlignment="1">
      <alignment horizontal="left"/>
    </xf>
    <xf numFmtId="0" fontId="0" fillId="0" borderId="1" xfId="2" applyFont="1" applyBorder="1" applyAlignment="1">
      <alignment horizontal="left"/>
    </xf>
    <xf numFmtId="0" fontId="9" fillId="0" borderId="1" xfId="2" applyFont="1" applyBorder="1" applyAlignment="1">
      <alignment horizontal="right"/>
    </xf>
    <xf numFmtId="165" fontId="9" fillId="0" borderId="1" xfId="3" applyFont="1" applyBorder="1"/>
    <xf numFmtId="0" fontId="0" fillId="0" borderId="1" xfId="2" applyFont="1" applyBorder="1" applyAlignment="1">
      <alignment shrinkToFit="1"/>
    </xf>
    <xf numFmtId="49" fontId="0" fillId="0" borderId="1" xfId="2" applyNumberFormat="1" applyFont="1" applyBorder="1" applyAlignment="1">
      <alignment horizontal="left" vertical="center"/>
    </xf>
    <xf numFmtId="0" fontId="9" fillId="0" borderId="1" xfId="2" applyFont="1" applyBorder="1" applyAlignment="1">
      <alignment horizontal="left"/>
    </xf>
    <xf numFmtId="0" fontId="9" fillId="0" borderId="1" xfId="2" applyFont="1" applyBorder="1" applyAlignment="1">
      <alignment shrinkToFit="1"/>
    </xf>
    <xf numFmtId="0" fontId="8" fillId="0" borderId="13" xfId="2" applyBorder="1" applyAlignment="1">
      <alignment horizontal="left"/>
    </xf>
    <xf numFmtId="49" fontId="8" fillId="0" borderId="13" xfId="2" applyNumberFormat="1" applyBorder="1" applyAlignment="1">
      <alignment horizontal="left" vertical="center"/>
    </xf>
    <xf numFmtId="0" fontId="18" fillId="0" borderId="13" xfId="2" applyFont="1" applyBorder="1"/>
    <xf numFmtId="165" fontId="18" fillId="0" borderId="13" xfId="3" applyFont="1" applyBorder="1"/>
    <xf numFmtId="0" fontId="18" fillId="0" borderId="13" xfId="2" applyFont="1" applyBorder="1" applyAlignment="1">
      <alignment horizontal="left" vertical="center"/>
    </xf>
    <xf numFmtId="165" fontId="8" fillId="0" borderId="1" xfId="3" applyFont="1" applyBorder="1" applyAlignment="1">
      <alignment shrinkToFit="1"/>
    </xf>
    <xf numFmtId="165" fontId="8" fillId="0" borderId="13" xfId="3" applyFont="1" applyBorder="1" applyAlignment="1">
      <alignment horizontal="left"/>
    </xf>
    <xf numFmtId="165" fontId="8" fillId="0" borderId="1" xfId="3" applyFont="1" applyFill="1" applyBorder="1" applyAlignment="1">
      <alignment horizontal="left"/>
    </xf>
    <xf numFmtId="0" fontId="8" fillId="0" borderId="14" xfId="2" applyBorder="1"/>
    <xf numFmtId="0" fontId="17" fillId="6" borderId="0" xfId="5" applyFont="1" applyFill="1"/>
    <xf numFmtId="0" fontId="13" fillId="3" borderId="1" xfId="5" applyFont="1" applyFill="1" applyBorder="1" applyAlignment="1">
      <alignment horizontal="left"/>
    </xf>
    <xf numFmtId="0" fontId="13" fillId="3" borderId="1" xfId="5" applyFont="1" applyFill="1" applyBorder="1" applyAlignment="1">
      <alignment horizontal="right"/>
    </xf>
    <xf numFmtId="165" fontId="13" fillId="3" borderId="1" xfId="3" applyFont="1" applyFill="1" applyBorder="1"/>
    <xf numFmtId="49" fontId="13" fillId="3" borderId="1" xfId="5" applyNumberFormat="1" applyFont="1" applyFill="1" applyBorder="1" applyAlignment="1">
      <alignment horizontal="left" vertical="center" shrinkToFit="1"/>
    </xf>
    <xf numFmtId="0" fontId="8" fillId="0" borderId="1" xfId="2" applyBorder="1" applyAlignment="1">
      <alignment vertical="center"/>
    </xf>
    <xf numFmtId="165" fontId="8" fillId="0" borderId="1" xfId="3" applyFont="1" applyBorder="1" applyAlignment="1">
      <alignment vertical="center"/>
    </xf>
    <xf numFmtId="0" fontId="8" fillId="0" borderId="1" xfId="2" applyBorder="1" applyAlignment="1">
      <alignment vertical="center" shrinkToFit="1"/>
    </xf>
    <xf numFmtId="0" fontId="8" fillId="0" borderId="0" xfId="2"/>
    <xf numFmtId="0" fontId="17" fillId="4" borderId="0" xfId="5" applyFont="1" applyFill="1" applyAlignment="1">
      <alignment vertical="center"/>
    </xf>
    <xf numFmtId="0" fontId="10" fillId="0" borderId="0" xfId="5" applyFont="1"/>
    <xf numFmtId="49" fontId="8" fillId="0" borderId="1" xfId="2" applyNumberFormat="1" applyBorder="1" applyAlignment="1">
      <alignment horizontal="left" vertical="center" wrapText="1"/>
    </xf>
    <xf numFmtId="0" fontId="11" fillId="4" borderId="0" xfId="5" applyFont="1" applyFill="1"/>
    <xf numFmtId="0" fontId="8" fillId="0" borderId="17" xfId="2" applyBorder="1" applyAlignment="1">
      <alignment horizontal="left"/>
    </xf>
    <xf numFmtId="0" fontId="8" fillId="0" borderId="17" xfId="2" applyBorder="1" applyAlignment="1">
      <alignment horizontal="right"/>
    </xf>
    <xf numFmtId="165" fontId="8" fillId="0" borderId="17" xfId="3" applyFont="1" applyBorder="1"/>
    <xf numFmtId="0" fontId="8" fillId="0" borderId="17" xfId="2" applyBorder="1" applyAlignment="1">
      <alignment shrinkToFit="1"/>
    </xf>
    <xf numFmtId="49" fontId="8" fillId="0" borderId="17" xfId="2" applyNumberFormat="1" applyBorder="1" applyAlignment="1">
      <alignment horizontal="left" vertical="center"/>
    </xf>
    <xf numFmtId="0" fontId="17" fillId="0" borderId="0" xfId="4" applyFont="1"/>
    <xf numFmtId="0" fontId="28" fillId="4" borderId="0" xfId="1" applyFont="1" applyFill="1"/>
    <xf numFmtId="165" fontId="13" fillId="0" borderId="1" xfId="3" applyFont="1" applyBorder="1" applyAlignment="1">
      <alignment horizontal="left"/>
    </xf>
    <xf numFmtId="0" fontId="8" fillId="0" borderId="1" xfId="2" applyBorder="1" applyAlignment="1">
      <alignment horizontal="right" vertical="center"/>
    </xf>
    <xf numFmtId="165" fontId="13" fillId="0" borderId="1" xfId="3" applyFont="1" applyBorder="1" applyAlignment="1">
      <alignment horizontal="left" vertical="center"/>
    </xf>
    <xf numFmtId="0" fontId="8" fillId="0" borderId="1" xfId="2" applyBorder="1" applyAlignment="1">
      <alignment horizontal="left" vertical="center" shrinkToFit="1"/>
    </xf>
    <xf numFmtId="165" fontId="29" fillId="0" borderId="1" xfId="3" applyFont="1" applyBorder="1" applyAlignment="1">
      <alignment horizontal="left"/>
    </xf>
    <xf numFmtId="165" fontId="13" fillId="0" borderId="1" xfId="3" applyFont="1" applyFill="1" applyBorder="1" applyAlignment="1">
      <alignment horizontal="left"/>
    </xf>
    <xf numFmtId="165" fontId="2" fillId="0" borderId="1" xfId="3" applyFont="1" applyBorder="1" applyAlignment="1">
      <alignment horizontal="left"/>
    </xf>
    <xf numFmtId="49" fontId="9" fillId="0" borderId="1" xfId="2" applyNumberFormat="1" applyFont="1" applyBorder="1" applyAlignment="1">
      <alignment horizontal="left" vertical="center"/>
    </xf>
    <xf numFmtId="0" fontId="28" fillId="0" borderId="0" xfId="1" applyFont="1"/>
    <xf numFmtId="0" fontId="15" fillId="0" borderId="0" xfId="2" applyFont="1" applyAlignment="1">
      <alignment shrinkToFit="1"/>
    </xf>
    <xf numFmtId="0" fontId="15" fillId="0" borderId="0" xfId="2" applyFont="1" applyAlignment="1">
      <alignment horizontal="left" shrinkToFit="1"/>
    </xf>
    <xf numFmtId="0" fontId="15" fillId="0" borderId="0" xfId="1" applyFont="1" applyAlignment="1">
      <alignment shrinkToFit="1"/>
    </xf>
    <xf numFmtId="0" fontId="4" fillId="0" borderId="1" xfId="9" applyFont="1" applyBorder="1" applyAlignment="1">
      <alignment shrinkToFit="1"/>
    </xf>
    <xf numFmtId="0" fontId="15" fillId="0" borderId="0" xfId="1" applyFont="1" applyAlignment="1">
      <alignment horizontal="left" vertical="center" shrinkToFit="1"/>
    </xf>
    <xf numFmtId="0" fontId="15" fillId="0" borderId="0" xfId="2" applyFont="1" applyAlignment="1">
      <alignment horizontal="left" vertical="center" shrinkToFit="1"/>
    </xf>
    <xf numFmtId="49" fontId="4" fillId="0" borderId="0" xfId="9" applyNumberFormat="1" applyFont="1" applyAlignment="1">
      <alignment horizontal="left" shrinkToFit="1"/>
    </xf>
    <xf numFmtId="0" fontId="15" fillId="0" borderId="0" xfId="1" applyFont="1" applyAlignment="1">
      <alignment horizontal="center" shrinkToFit="1"/>
    </xf>
    <xf numFmtId="0" fontId="4" fillId="0" borderId="19" xfId="9" applyFont="1" applyBorder="1" applyAlignment="1">
      <alignment shrinkToFit="1"/>
    </xf>
    <xf numFmtId="0" fontId="33" fillId="0" borderId="0" xfId="2" applyFont="1" applyAlignment="1">
      <alignment horizontal="right" vertical="center" shrinkToFit="1"/>
    </xf>
    <xf numFmtId="0" fontId="5" fillId="0" borderId="1" xfId="9" applyFont="1" applyBorder="1" applyAlignment="1">
      <alignment shrinkToFit="1"/>
    </xf>
    <xf numFmtId="0" fontId="33" fillId="0" borderId="0" xfId="2" applyFont="1" applyAlignment="1">
      <alignment shrinkToFit="1"/>
    </xf>
    <xf numFmtId="0" fontId="38" fillId="0" borderId="3" xfId="2" applyFont="1" applyBorder="1" applyAlignment="1">
      <alignment shrinkToFit="1"/>
    </xf>
    <xf numFmtId="0" fontId="5" fillId="0" borderId="3" xfId="9" applyFont="1" applyBorder="1" applyAlignment="1">
      <alignment shrinkToFit="1"/>
    </xf>
    <xf numFmtId="0" fontId="33" fillId="0" borderId="3" xfId="2" applyFont="1" applyBorder="1" applyAlignment="1">
      <alignment shrinkToFit="1"/>
    </xf>
    <xf numFmtId="0" fontId="36" fillId="0" borderId="4" xfId="2" applyFont="1" applyBorder="1" applyAlignment="1">
      <alignment shrinkToFit="1"/>
    </xf>
    <xf numFmtId="0" fontId="5" fillId="0" borderId="4" xfId="9" applyFont="1" applyBorder="1" applyAlignment="1">
      <alignment shrinkToFit="1"/>
    </xf>
    <xf numFmtId="0" fontId="39" fillId="0" borderId="4" xfId="9" applyFont="1" applyBorder="1" applyAlignment="1">
      <alignment shrinkToFit="1"/>
    </xf>
    <xf numFmtId="0" fontId="32" fillId="0" borderId="4" xfId="9" applyFont="1" applyBorder="1" applyAlignment="1">
      <alignment shrinkToFit="1"/>
    </xf>
    <xf numFmtId="0" fontId="5" fillId="0" borderId="21" xfId="9" applyFont="1" applyBorder="1" applyAlignment="1">
      <alignment shrinkToFit="1"/>
    </xf>
    <xf numFmtId="0" fontId="33" fillId="0" borderId="0" xfId="1" applyFont="1" applyAlignment="1">
      <alignment shrinkToFit="1"/>
    </xf>
    <xf numFmtId="0" fontId="34" fillId="0" borderId="0" xfId="2" applyFont="1" applyAlignment="1">
      <alignment vertical="center" shrinkToFit="1"/>
    </xf>
    <xf numFmtId="0" fontId="32" fillId="0" borderId="3" xfId="9" applyFont="1" applyBorder="1" applyAlignment="1">
      <alignment shrinkToFit="1"/>
    </xf>
    <xf numFmtId="0" fontId="33" fillId="0" borderId="6" xfId="2" applyFont="1" applyBorder="1" applyAlignment="1">
      <alignment horizontal="left" vertical="center" shrinkToFit="1"/>
    </xf>
    <xf numFmtId="0" fontId="36" fillId="0" borderId="1" xfId="2" applyFont="1" applyBorder="1" applyAlignment="1">
      <alignment shrinkToFit="1"/>
    </xf>
    <xf numFmtId="0" fontId="33" fillId="0" borderId="0" xfId="2" applyFont="1" applyAlignment="1">
      <alignment horizontal="left" vertical="center" shrinkToFit="1"/>
    </xf>
    <xf numFmtId="0" fontId="41" fillId="0" borderId="31" xfId="0" applyFont="1" applyBorder="1" applyAlignment="1">
      <alignment shrinkToFit="1"/>
    </xf>
    <xf numFmtId="0" fontId="42" fillId="0" borderId="0" xfId="0" applyFont="1" applyAlignment="1">
      <alignment shrinkToFit="1"/>
    </xf>
    <xf numFmtId="0" fontId="41" fillId="0" borderId="0" xfId="0" applyFont="1" applyAlignment="1">
      <alignment shrinkToFit="1"/>
    </xf>
    <xf numFmtId="0" fontId="41" fillId="0" borderId="1" xfId="0" applyFont="1" applyBorder="1" applyAlignment="1">
      <alignment shrinkToFit="1"/>
    </xf>
    <xf numFmtId="0" fontId="42" fillId="0" borderId="1" xfId="0" applyFont="1" applyBorder="1" applyAlignment="1">
      <alignment shrinkToFit="1"/>
    </xf>
    <xf numFmtId="0" fontId="43" fillId="0" borderId="0" xfId="2" applyFont="1" applyAlignment="1">
      <alignment shrinkToFit="1"/>
    </xf>
    <xf numFmtId="0" fontId="43" fillId="0" borderId="0" xfId="2" applyFont="1" applyAlignment="1">
      <alignment horizontal="left" shrinkToFit="1"/>
    </xf>
    <xf numFmtId="0" fontId="44" fillId="0" borderId="0" xfId="9" applyFont="1" applyAlignment="1" applyProtection="1">
      <alignment shrinkToFit="1"/>
      <protection locked="0"/>
    </xf>
    <xf numFmtId="49" fontId="1" fillId="0" borderId="1" xfId="9" applyNumberFormat="1" applyFont="1" applyBorder="1" applyAlignment="1">
      <alignment horizontal="left" shrinkToFit="1"/>
    </xf>
    <xf numFmtId="49" fontId="45" fillId="0" borderId="1" xfId="2" applyNumberFormat="1" applyFont="1" applyBorder="1" applyAlignment="1">
      <alignment shrinkToFit="1"/>
    </xf>
    <xf numFmtId="49" fontId="1" fillId="0" borderId="19" xfId="9" applyNumberFormat="1" applyFont="1" applyBorder="1" applyAlignment="1">
      <alignment horizontal="left" shrinkToFit="1"/>
    </xf>
    <xf numFmtId="0" fontId="43" fillId="0" borderId="0" xfId="1" applyFont="1" applyAlignment="1">
      <alignment horizontal="center" shrinkToFit="1"/>
    </xf>
    <xf numFmtId="0" fontId="43" fillId="0" borderId="0" xfId="2" applyFont="1" applyAlignment="1">
      <alignment horizontal="center" vertical="center" shrinkToFit="1"/>
    </xf>
    <xf numFmtId="0" fontId="43" fillId="0" borderId="0" xfId="1" applyFont="1" applyAlignment="1">
      <alignment horizontal="right" shrinkToFit="1"/>
    </xf>
    <xf numFmtId="0" fontId="1" fillId="0" borderId="2" xfId="9" applyFont="1" applyBorder="1" applyAlignment="1">
      <alignment horizontal="center" shrinkToFit="1"/>
    </xf>
    <xf numFmtId="0" fontId="1" fillId="0" borderId="3" xfId="9" applyFont="1" applyBorder="1" applyAlignment="1">
      <alignment horizontal="left" shrinkToFit="1"/>
    </xf>
    <xf numFmtId="0" fontId="44" fillId="0" borderId="0" xfId="9" applyFont="1" applyAlignment="1">
      <alignment horizontal="left" shrinkToFit="1"/>
    </xf>
    <xf numFmtId="0" fontId="1" fillId="0" borderId="1" xfId="9" applyFont="1" applyBorder="1" applyAlignment="1">
      <alignment horizontal="center" shrinkToFit="1"/>
    </xf>
    <xf numFmtId="0" fontId="1" fillId="0" borderId="1" xfId="9" applyFont="1" applyBorder="1" applyAlignment="1">
      <alignment horizontal="left" shrinkToFit="1"/>
    </xf>
    <xf numFmtId="0" fontId="1" fillId="0" borderId="2" xfId="9" applyFont="1" applyBorder="1" applyAlignment="1">
      <alignment horizontal="left" shrinkToFit="1"/>
    </xf>
    <xf numFmtId="0" fontId="1" fillId="0" borderId="0" xfId="9" applyFont="1" applyAlignment="1">
      <alignment horizontal="center" shrinkToFit="1"/>
    </xf>
    <xf numFmtId="0" fontId="1" fillId="0" borderId="0" xfId="9" applyFont="1" applyAlignment="1">
      <alignment shrinkToFit="1"/>
    </xf>
    <xf numFmtId="0" fontId="1" fillId="0" borderId="5" xfId="9" applyFont="1" applyBorder="1" applyAlignment="1">
      <alignment horizontal="center" shrinkToFit="1"/>
    </xf>
    <xf numFmtId="0" fontId="44" fillId="0" borderId="1" xfId="9" applyFont="1" applyBorder="1" applyAlignment="1">
      <alignment horizontal="center" shrinkToFit="1"/>
    </xf>
    <xf numFmtId="0" fontId="1" fillId="0" borderId="19" xfId="9" applyFont="1" applyBorder="1" applyAlignment="1">
      <alignment horizontal="center" shrinkToFit="1"/>
    </xf>
    <xf numFmtId="0" fontId="1" fillId="0" borderId="20" xfId="9" applyFont="1" applyBorder="1" applyAlignment="1">
      <alignment horizontal="center" shrinkToFit="1"/>
    </xf>
    <xf numFmtId="165" fontId="8" fillId="0" borderId="14" xfId="3" applyFont="1" applyBorder="1" applyAlignment="1">
      <alignment horizontal="left"/>
    </xf>
    <xf numFmtId="0" fontId="18" fillId="0" borderId="14" xfId="2" applyFont="1" applyBorder="1" applyAlignment="1">
      <alignment horizontal="left" vertical="center"/>
    </xf>
    <xf numFmtId="0" fontId="18" fillId="0" borderId="14" xfId="2" applyFont="1" applyBorder="1" applyAlignment="1">
      <alignment shrinkToFit="1"/>
    </xf>
    <xf numFmtId="165" fontId="18" fillId="0" borderId="14" xfId="3" applyFont="1" applyBorder="1"/>
    <xf numFmtId="0" fontId="18" fillId="0" borderId="14" xfId="2" applyFont="1" applyBorder="1"/>
    <xf numFmtId="0" fontId="18" fillId="0" borderId="13" xfId="2" applyFont="1" applyBorder="1" applyAlignment="1">
      <alignment shrinkToFit="1"/>
    </xf>
    <xf numFmtId="49" fontId="0" fillId="0" borderId="14" xfId="2" applyNumberFormat="1" applyFont="1" applyBorder="1" applyAlignment="1">
      <alignment horizontal="left" vertical="center"/>
    </xf>
    <xf numFmtId="165" fontId="9" fillId="0" borderId="14" xfId="3" applyFont="1" applyBorder="1"/>
    <xf numFmtId="0" fontId="9" fillId="0" borderId="14" xfId="2" applyFont="1" applyBorder="1" applyAlignment="1">
      <alignment horizontal="right"/>
    </xf>
    <xf numFmtId="0" fontId="21" fillId="4" borderId="25" xfId="4" applyFont="1" applyFill="1" applyBorder="1" applyAlignment="1">
      <alignment horizontal="left" shrinkToFit="1"/>
    </xf>
    <xf numFmtId="0" fontId="17" fillId="3" borderId="0" xfId="5" applyFont="1" applyFill="1"/>
    <xf numFmtId="0" fontId="13" fillId="0" borderId="1" xfId="1" applyFont="1" applyBorder="1" applyAlignment="1">
      <alignment shrinkToFit="1"/>
    </xf>
    <xf numFmtId="0" fontId="28" fillId="0" borderId="0" xfId="1" applyFont="1" applyAlignment="1">
      <alignment horizontal="left"/>
    </xf>
    <xf numFmtId="0" fontId="28" fillId="0" borderId="0" xfId="1" applyFont="1" applyAlignment="1">
      <alignment horizontal="center"/>
    </xf>
    <xf numFmtId="167" fontId="43" fillId="0" borderId="31" xfId="2" applyNumberFormat="1" applyFont="1" applyBorder="1" applyAlignment="1">
      <alignment shrinkToFit="1"/>
    </xf>
    <xf numFmtId="167" fontId="43" fillId="0" borderId="9" xfId="2" applyNumberFormat="1" applyFont="1" applyBorder="1" applyAlignment="1">
      <alignment shrinkToFit="1"/>
    </xf>
    <xf numFmtId="0" fontId="1" fillId="0" borderId="10" xfId="9" applyFont="1" applyBorder="1" applyAlignment="1">
      <alignment shrinkToFit="1"/>
    </xf>
    <xf numFmtId="0" fontId="1" fillId="0" borderId="8" xfId="9" applyFont="1" applyBorder="1" applyAlignment="1">
      <alignment shrinkToFit="1"/>
    </xf>
    <xf numFmtId="0" fontId="44" fillId="0" borderId="10" xfId="9" applyFont="1" applyBorder="1" applyAlignment="1">
      <alignment shrinkToFit="1"/>
    </xf>
    <xf numFmtId="0" fontId="44" fillId="0" borderId="8" xfId="9" applyFont="1" applyBorder="1" applyAlignment="1">
      <alignment shrinkToFit="1"/>
    </xf>
    <xf numFmtId="0" fontId="1" fillId="0" borderId="1" xfId="9" applyFont="1" applyBorder="1" applyAlignment="1">
      <alignment shrinkToFit="1"/>
    </xf>
    <xf numFmtId="0" fontId="45" fillId="0" borderId="1" xfId="1" applyFont="1" applyBorder="1" applyAlignment="1">
      <alignment horizontal="center" shrinkToFit="1"/>
    </xf>
    <xf numFmtId="0" fontId="6" fillId="0" borderId="1" xfId="9" applyFont="1" applyBorder="1" applyAlignment="1">
      <alignment shrinkToFit="1"/>
    </xf>
    <xf numFmtId="0" fontId="1" fillId="0" borderId="19" xfId="9" applyFont="1" applyBorder="1" applyAlignment="1">
      <alignment shrinkToFit="1"/>
    </xf>
    <xf numFmtId="0" fontId="31" fillId="0" borderId="1" xfId="1" applyFont="1" applyBorder="1" applyAlignment="1">
      <alignment horizontal="center" shrinkToFit="1"/>
    </xf>
    <xf numFmtId="0" fontId="42" fillId="0" borderId="6" xfId="0" applyFont="1" applyBorder="1" applyAlignment="1">
      <alignment shrinkToFit="1"/>
    </xf>
    <xf numFmtId="0" fontId="40" fillId="0" borderId="15" xfId="9" applyFont="1" applyBorder="1" applyAlignment="1">
      <alignment vertical="top" shrinkToFit="1"/>
    </xf>
    <xf numFmtId="0" fontId="45" fillId="0" borderId="35" xfId="9" applyFont="1" applyBorder="1" applyAlignment="1">
      <alignment shrinkToFit="1"/>
    </xf>
    <xf numFmtId="0" fontId="16" fillId="0" borderId="35" xfId="9" applyFont="1" applyBorder="1" applyAlignment="1">
      <alignment shrinkToFit="1"/>
    </xf>
    <xf numFmtId="0" fontId="46" fillId="0" borderId="35" xfId="9" applyFont="1" applyBorder="1" applyAlignment="1">
      <alignment horizontal="center" vertical="top" shrinkToFit="1"/>
    </xf>
    <xf numFmtId="0" fontId="45" fillId="0" borderId="36" xfId="9" applyFont="1" applyBorder="1" applyAlignment="1">
      <alignment horizontal="center" shrinkToFit="1"/>
    </xf>
    <xf numFmtId="0" fontId="35" fillId="0" borderId="1" xfId="0" applyFont="1" applyBorder="1" applyAlignment="1">
      <alignment shrinkToFit="1"/>
    </xf>
    <xf numFmtId="49" fontId="45" fillId="0" borderId="1" xfId="9" applyNumberFormat="1" applyFont="1" applyBorder="1" applyAlignment="1">
      <alignment horizontal="left" shrinkToFit="1"/>
    </xf>
    <xf numFmtId="0" fontId="14" fillId="0" borderId="1" xfId="9" applyFont="1" applyBorder="1" applyAlignment="1">
      <alignment horizontal="center" shrinkToFit="1"/>
    </xf>
    <xf numFmtId="0" fontId="47" fillId="0" borderId="1" xfId="1" applyFont="1" applyBorder="1" applyAlignment="1">
      <alignment horizontal="center" shrinkToFit="1"/>
    </xf>
    <xf numFmtId="0" fontId="40" fillId="0" borderId="13" xfId="9" applyFont="1" applyBorder="1" applyAlignment="1">
      <alignment vertical="center" shrinkToFit="1"/>
    </xf>
    <xf numFmtId="0" fontId="45" fillId="0" borderId="1" xfId="9" applyFont="1" applyBorder="1" applyAlignment="1">
      <alignment horizontal="center" vertical="center" shrinkToFit="1"/>
    </xf>
    <xf numFmtId="0" fontId="16" fillId="0" borderId="1" xfId="9" applyFont="1" applyBorder="1" applyAlignment="1">
      <alignment horizontal="center" vertical="center" shrinkToFit="1"/>
    </xf>
    <xf numFmtId="0" fontId="46" fillId="0" borderId="1" xfId="9" applyFont="1" applyBorder="1" applyAlignment="1">
      <alignment horizontal="center" vertical="center" shrinkToFit="1"/>
    </xf>
    <xf numFmtId="0" fontId="40" fillId="0" borderId="25" xfId="9" applyFont="1" applyBorder="1" applyAlignment="1">
      <alignment vertical="top" shrinkToFit="1"/>
    </xf>
    <xf numFmtId="0" fontId="46" fillId="0" borderId="25" xfId="9" applyFont="1" applyBorder="1" applyAlignment="1">
      <alignment vertical="top" shrinkToFit="1"/>
    </xf>
    <xf numFmtId="0" fontId="16" fillId="0" borderId="0" xfId="9" applyFont="1" applyAlignment="1">
      <alignment shrinkToFit="1"/>
    </xf>
    <xf numFmtId="0" fontId="46" fillId="0" borderId="0" xfId="9" applyFont="1" applyAlignment="1">
      <alignment horizontal="center" vertical="top" shrinkToFit="1"/>
    </xf>
    <xf numFmtId="0" fontId="45" fillId="0" borderId="0" xfId="9" applyFont="1" applyAlignment="1">
      <alignment shrinkToFit="1"/>
    </xf>
    <xf numFmtId="0" fontId="45" fillId="0" borderId="6" xfId="9" applyFont="1" applyBorder="1" applyAlignment="1">
      <alignment horizontal="center" shrinkToFit="1"/>
    </xf>
    <xf numFmtId="0" fontId="36" fillId="0" borderId="1" xfId="9" applyFont="1" applyBorder="1" applyAlignment="1">
      <alignment shrinkToFit="1"/>
    </xf>
    <xf numFmtId="0" fontId="16" fillId="0" borderId="1" xfId="9" applyFont="1" applyBorder="1" applyAlignment="1">
      <alignment shrinkToFit="1"/>
    </xf>
    <xf numFmtId="0" fontId="45" fillId="0" borderId="2" xfId="9" applyFont="1" applyBorder="1" applyAlignment="1">
      <alignment horizontal="center" shrinkToFit="1"/>
    </xf>
    <xf numFmtId="0" fontId="45" fillId="0" borderId="28" xfId="9" applyFont="1" applyBorder="1" applyAlignment="1">
      <alignment shrinkToFit="1"/>
    </xf>
    <xf numFmtId="0" fontId="45" fillId="0" borderId="22" xfId="9" applyFont="1" applyBorder="1" applyAlignment="1">
      <alignment shrinkToFit="1"/>
    </xf>
    <xf numFmtId="0" fontId="45" fillId="0" borderId="25" xfId="9" applyFont="1" applyBorder="1" applyAlignment="1">
      <alignment horizontal="center" shrinkToFit="1"/>
    </xf>
    <xf numFmtId="0" fontId="40" fillId="0" borderId="1" xfId="9" applyFont="1" applyBorder="1" applyAlignment="1">
      <alignment horizontal="left" vertical="top" shrinkToFit="1"/>
    </xf>
    <xf numFmtId="0" fontId="45" fillId="0" borderId="1" xfId="9" applyFont="1" applyBorder="1" applyAlignment="1">
      <alignment shrinkToFit="1"/>
    </xf>
    <xf numFmtId="0" fontId="46" fillId="0" borderId="2" xfId="9" applyFont="1" applyBorder="1" applyAlignment="1">
      <alignment horizontal="center" vertical="top" shrinkToFit="1"/>
    </xf>
    <xf numFmtId="0" fontId="45" fillId="0" borderId="10" xfId="9" applyFont="1" applyBorder="1" applyAlignment="1">
      <alignment shrinkToFit="1"/>
    </xf>
    <xf numFmtId="0" fontId="45" fillId="0" borderId="8" xfId="9" applyFont="1" applyBorder="1" applyAlignment="1">
      <alignment shrinkToFit="1"/>
    </xf>
    <xf numFmtId="0" fontId="45" fillId="0" borderId="3" xfId="9" applyFont="1" applyBorder="1" applyAlignment="1">
      <alignment horizontal="center" shrinkToFit="1"/>
    </xf>
    <xf numFmtId="0" fontId="45" fillId="0" borderId="3" xfId="9" applyFont="1" applyBorder="1" applyAlignment="1">
      <alignment horizontal="left" shrinkToFit="1"/>
    </xf>
    <xf numFmtId="0" fontId="14" fillId="0" borderId="0" xfId="9" applyFont="1" applyAlignment="1" applyProtection="1">
      <alignment shrinkToFit="1"/>
      <protection locked="0"/>
    </xf>
    <xf numFmtId="49" fontId="16" fillId="0" borderId="0" xfId="9" applyNumberFormat="1" applyFont="1" applyAlignment="1">
      <alignment horizontal="left" shrinkToFit="1"/>
    </xf>
    <xf numFmtId="0" fontId="45" fillId="0" borderId="0" xfId="9" applyFont="1" applyAlignment="1">
      <alignment horizontal="center" shrinkToFit="1"/>
    </xf>
    <xf numFmtId="0" fontId="14" fillId="0" borderId="0" xfId="9" applyFont="1" applyAlignment="1">
      <alignment shrinkToFit="1"/>
    </xf>
    <xf numFmtId="0" fontId="48" fillId="0" borderId="25" xfId="9" applyFont="1" applyBorder="1" applyAlignment="1">
      <alignment horizontal="center" vertical="top" shrinkToFit="1"/>
    </xf>
    <xf numFmtId="0" fontId="49" fillId="0" borderId="1" xfId="0" applyFont="1" applyBorder="1" applyAlignment="1">
      <alignment horizontal="center" shrinkToFit="1"/>
    </xf>
    <xf numFmtId="49" fontId="13" fillId="0" borderId="1" xfId="5" applyNumberFormat="1" applyFont="1" applyBorder="1" applyAlignment="1">
      <alignment horizontal="left" vertical="center" shrinkToFit="1"/>
    </xf>
    <xf numFmtId="0" fontId="13" fillId="0" borderId="1" xfId="5" applyFont="1" applyBorder="1" applyAlignment="1">
      <alignment horizontal="right"/>
    </xf>
    <xf numFmtId="0" fontId="13" fillId="0" borderId="1" xfId="5" applyFont="1" applyBorder="1" applyAlignment="1">
      <alignment horizontal="left"/>
    </xf>
    <xf numFmtId="49" fontId="13" fillId="0" borderId="14" xfId="5" applyNumberFormat="1" applyFont="1" applyBorder="1" applyAlignment="1">
      <alignment horizontal="left" vertical="center" shrinkToFit="1"/>
    </xf>
    <xf numFmtId="165" fontId="13" fillId="0" borderId="14" xfId="3" applyFont="1" applyFill="1" applyBorder="1"/>
    <xf numFmtId="0" fontId="13" fillId="0" borderId="14" xfId="5" applyFont="1" applyBorder="1" applyAlignment="1">
      <alignment horizontal="right"/>
    </xf>
    <xf numFmtId="0" fontId="13" fillId="0" borderId="14" xfId="5" applyFont="1" applyBorder="1" applyAlignment="1">
      <alignment shrinkToFit="1"/>
    </xf>
    <xf numFmtId="0" fontId="13" fillId="0" borderId="14" xfId="5" applyFont="1" applyBorder="1" applyAlignment="1">
      <alignment horizontal="left"/>
    </xf>
    <xf numFmtId="165" fontId="22" fillId="0" borderId="14" xfId="3" applyFont="1" applyFill="1" applyBorder="1" applyAlignment="1">
      <alignment horizontal="left" shrinkToFit="1"/>
    </xf>
    <xf numFmtId="0" fontId="22" fillId="0" borderId="14" xfId="4" applyFont="1" applyBorder="1" applyAlignment="1">
      <alignment horizontal="right" shrinkToFit="1"/>
    </xf>
    <xf numFmtId="0" fontId="22" fillId="0" borderId="14" xfId="4" applyFont="1" applyBorder="1" applyAlignment="1">
      <alignment horizontal="left" shrinkToFit="1"/>
    </xf>
    <xf numFmtId="0" fontId="8" fillId="0" borderId="14" xfId="2" applyBorder="1" applyAlignment="1">
      <alignment horizontal="left" shrinkToFit="1"/>
    </xf>
    <xf numFmtId="0" fontId="8" fillId="0" borderId="13" xfId="2" applyBorder="1" applyAlignment="1">
      <alignment horizontal="left" vertical="center"/>
    </xf>
    <xf numFmtId="0" fontId="8" fillId="0" borderId="17" xfId="2" applyBorder="1" applyAlignment="1">
      <alignment horizontal="left" vertical="center"/>
    </xf>
    <xf numFmtId="165" fontId="8" fillId="0" borderId="17" xfId="3" applyFont="1" applyFill="1" applyBorder="1"/>
    <xf numFmtId="0" fontId="15" fillId="7" borderId="33" xfId="2" applyFont="1" applyFill="1" applyBorder="1" applyAlignment="1">
      <alignment horizontal="center" shrinkToFit="1"/>
    </xf>
    <xf numFmtId="0" fontId="15" fillId="2" borderId="34" xfId="2" applyFont="1" applyFill="1" applyBorder="1" applyAlignment="1">
      <alignment horizontal="center" shrinkToFit="1"/>
    </xf>
    <xf numFmtId="0" fontId="15" fillId="9" borderId="33" xfId="2" applyFont="1" applyFill="1" applyBorder="1" applyAlignment="1">
      <alignment horizontal="center" shrinkToFit="1"/>
    </xf>
    <xf numFmtId="0" fontId="15" fillId="10" borderId="33" xfId="2" applyFont="1" applyFill="1" applyBorder="1" applyAlignment="1">
      <alignment horizontal="center" shrinkToFit="1"/>
    </xf>
    <xf numFmtId="0" fontId="18" fillId="3" borderId="1" xfId="2" applyFont="1" applyFill="1" applyBorder="1" applyAlignment="1">
      <alignment horizontal="left" vertical="center"/>
    </xf>
    <xf numFmtId="165" fontId="22" fillId="11" borderId="12" xfId="3" applyFont="1" applyFill="1" applyBorder="1" applyAlignment="1">
      <alignment horizontal="left" shrinkToFit="1"/>
    </xf>
    <xf numFmtId="0" fontId="22" fillId="11" borderId="12" xfId="4" applyFont="1" applyFill="1" applyBorder="1" applyAlignment="1">
      <alignment shrinkToFit="1"/>
    </xf>
    <xf numFmtId="0" fontId="22" fillId="11" borderId="12" xfId="4" applyFont="1" applyFill="1" applyBorder="1" applyAlignment="1">
      <alignment horizontal="left" shrinkToFit="1"/>
    </xf>
    <xf numFmtId="165" fontId="22" fillId="11" borderId="29" xfId="3" applyFont="1" applyFill="1" applyBorder="1" applyAlignment="1">
      <alignment horizontal="left" shrinkToFit="1"/>
    </xf>
    <xf numFmtId="0" fontId="22" fillId="11" borderId="29" xfId="4" applyFont="1" applyFill="1" applyBorder="1" applyAlignment="1">
      <alignment horizontal="right" shrinkToFit="1"/>
    </xf>
    <xf numFmtId="0" fontId="22" fillId="11" borderId="29" xfId="4" applyFont="1" applyFill="1" applyBorder="1" applyAlignment="1">
      <alignment horizontal="left" shrinkToFit="1"/>
    </xf>
    <xf numFmtId="49" fontId="1" fillId="2" borderId="1" xfId="9" applyNumberFormat="1" applyFont="1" applyFill="1" applyBorder="1" applyAlignment="1">
      <alignment horizontal="left" shrinkToFit="1"/>
    </xf>
    <xf numFmtId="165" fontId="21" fillId="11" borderId="12" xfId="3" applyFont="1" applyFill="1" applyBorder="1" applyAlignment="1">
      <alignment horizontal="left" shrinkToFit="1"/>
    </xf>
    <xf numFmtId="0" fontId="21" fillId="11" borderId="12" xfId="4" applyFont="1" applyFill="1" applyBorder="1" applyAlignment="1">
      <alignment horizontal="right"/>
    </xf>
    <xf numFmtId="0" fontId="21" fillId="11" borderId="12" xfId="4" applyFont="1" applyFill="1" applyBorder="1" applyAlignment="1">
      <alignment horizontal="left"/>
    </xf>
    <xf numFmtId="49" fontId="8" fillId="3" borderId="13" xfId="2" applyNumberFormat="1" applyFill="1" applyBorder="1" applyAlignment="1">
      <alignment horizontal="left" vertical="center" wrapText="1"/>
    </xf>
    <xf numFmtId="165" fontId="8" fillId="0" borderId="14" xfId="3" applyFont="1" applyFill="1" applyBorder="1"/>
    <xf numFmtId="0" fontId="22" fillId="11" borderId="12" xfId="4" applyFont="1" applyFill="1" applyBorder="1" applyAlignment="1">
      <alignment horizontal="right" shrinkToFit="1"/>
    </xf>
    <xf numFmtId="49" fontId="13" fillId="0" borderId="13" xfId="2" applyNumberFormat="1" applyFont="1" applyBorder="1" applyAlignment="1">
      <alignment horizontal="left" vertical="center"/>
    </xf>
    <xf numFmtId="0" fontId="13" fillId="0" borderId="13" xfId="2" applyFont="1" applyBorder="1" applyAlignment="1">
      <alignment shrinkToFit="1"/>
    </xf>
    <xf numFmtId="165" fontId="13" fillId="0" borderId="13" xfId="3" applyFont="1" applyFill="1" applyBorder="1"/>
    <xf numFmtId="165" fontId="13" fillId="0" borderId="13" xfId="3" applyFont="1" applyBorder="1" applyAlignment="1">
      <alignment horizontal="left"/>
    </xf>
    <xf numFmtId="0" fontId="8" fillId="0" borderId="13" xfId="2" applyBorder="1"/>
    <xf numFmtId="0" fontId="0" fillId="0" borderId="14" xfId="2" applyFont="1" applyBorder="1" applyAlignment="1">
      <alignment shrinkToFit="1"/>
    </xf>
    <xf numFmtId="0" fontId="0" fillId="0" borderId="14" xfId="2" applyFont="1" applyBorder="1" applyAlignment="1">
      <alignment horizontal="left"/>
    </xf>
    <xf numFmtId="0" fontId="22" fillId="11" borderId="37" xfId="4" applyFont="1" applyFill="1" applyBorder="1" applyAlignment="1">
      <alignment horizontal="center" shrinkToFit="1"/>
    </xf>
    <xf numFmtId="0" fontId="22" fillId="11" borderId="12" xfId="4" applyFont="1" applyFill="1" applyBorder="1" applyAlignment="1">
      <alignment horizontal="center" shrinkToFit="1"/>
    </xf>
    <xf numFmtId="49" fontId="13" fillId="11" borderId="13" xfId="5" applyNumberFormat="1" applyFont="1" applyFill="1" applyBorder="1" applyAlignment="1">
      <alignment horizontal="left" vertical="center" shrinkToFit="1"/>
    </xf>
    <xf numFmtId="0" fontId="13" fillId="11" borderId="13" xfId="5" applyFont="1" applyFill="1" applyBorder="1" applyAlignment="1">
      <alignment shrinkToFit="1"/>
    </xf>
    <xf numFmtId="165" fontId="13" fillId="11" borderId="13" xfId="3" applyFont="1" applyFill="1" applyBorder="1"/>
    <xf numFmtId="0" fontId="13" fillId="11" borderId="13" xfId="5" applyFont="1" applyFill="1" applyBorder="1" applyAlignment="1">
      <alignment horizontal="right"/>
    </xf>
    <xf numFmtId="0" fontId="13" fillId="11" borderId="13" xfId="5" applyFont="1" applyFill="1" applyBorder="1" applyAlignment="1">
      <alignment horizontal="left"/>
    </xf>
    <xf numFmtId="165" fontId="13" fillId="11" borderId="25" xfId="3" applyFont="1" applyFill="1" applyBorder="1" applyAlignment="1">
      <alignment horizontal="left" shrinkToFit="1"/>
    </xf>
    <xf numFmtId="0" fontId="13" fillId="11" borderId="25" xfId="4" applyFont="1" applyFill="1" applyBorder="1" applyAlignment="1">
      <alignment horizontal="right" shrinkToFit="1"/>
    </xf>
    <xf numFmtId="0" fontId="17" fillId="0" borderId="13" xfId="5" applyFont="1" applyBorder="1"/>
    <xf numFmtId="49" fontId="22" fillId="0" borderId="14" xfId="2" applyNumberFormat="1" applyFont="1" applyBorder="1" applyAlignment="1">
      <alignment horizontal="left" vertical="center"/>
    </xf>
    <xf numFmtId="0" fontId="22" fillId="0" borderId="14" xfId="2" applyFont="1" applyBorder="1" applyAlignment="1">
      <alignment shrinkToFit="1"/>
    </xf>
    <xf numFmtId="49" fontId="13" fillId="11" borderId="23" xfId="5" applyNumberFormat="1" applyFont="1" applyFill="1" applyBorder="1" applyAlignment="1">
      <alignment horizontal="left" vertical="center" shrinkToFit="1"/>
    </xf>
    <xf numFmtId="0" fontId="13" fillId="11" borderId="24" xfId="5" applyFont="1" applyFill="1" applyBorder="1" applyAlignment="1">
      <alignment shrinkToFit="1"/>
    </xf>
    <xf numFmtId="165" fontId="13" fillId="11" borderId="24" xfId="3" applyFont="1" applyFill="1" applyBorder="1"/>
    <xf numFmtId="0" fontId="13" fillId="11" borderId="24" xfId="5" applyFont="1" applyFill="1" applyBorder="1" applyAlignment="1">
      <alignment horizontal="right"/>
    </xf>
    <xf numFmtId="0" fontId="13" fillId="11" borderId="24" xfId="5" applyFont="1" applyFill="1" applyBorder="1" applyAlignment="1">
      <alignment horizontal="left"/>
    </xf>
    <xf numFmtId="0" fontId="27" fillId="0" borderId="1" xfId="2" applyFont="1" applyBorder="1" applyAlignment="1">
      <alignment horizontal="right"/>
    </xf>
    <xf numFmtId="164" fontId="13" fillId="0" borderId="1" xfId="3" applyNumberFormat="1" applyFont="1" applyBorder="1" applyAlignment="1">
      <alignment horizontal="right"/>
    </xf>
    <xf numFmtId="165" fontId="8" fillId="0" borderId="1" xfId="3" applyFont="1" applyBorder="1" applyAlignment="1">
      <alignment horizontal="center"/>
    </xf>
    <xf numFmtId="49" fontId="8" fillId="0" borderId="1" xfId="1" applyNumberFormat="1" applyBorder="1" applyAlignment="1">
      <alignment horizontal="left" vertical="center"/>
    </xf>
    <xf numFmtId="165" fontId="13" fillId="0" borderId="13" xfId="3" applyFont="1" applyFill="1" applyBorder="1" applyAlignment="1">
      <alignment horizontal="left"/>
    </xf>
    <xf numFmtId="0" fontId="50" fillId="0" borderId="0" xfId="0" applyFont="1" applyAlignment="1">
      <alignment horizontal="left"/>
    </xf>
    <xf numFmtId="0" fontId="52" fillId="0" borderId="0" xfId="0" applyFont="1" applyAlignment="1">
      <alignment horizontal="left"/>
    </xf>
    <xf numFmtId="165" fontId="8" fillId="0" borderId="1" xfId="3" applyFont="1" applyBorder="1" applyAlignment="1">
      <alignment horizontal="right"/>
    </xf>
    <xf numFmtId="0" fontId="8" fillId="0" borderId="1" xfId="1" applyBorder="1" applyAlignment="1">
      <alignment horizontal="left"/>
    </xf>
    <xf numFmtId="0" fontId="8" fillId="0" borderId="1" xfId="1" applyBorder="1"/>
    <xf numFmtId="165" fontId="8" fillId="0" borderId="1" xfId="3" applyFont="1" applyBorder="1" applyProtection="1"/>
    <xf numFmtId="165" fontId="29" fillId="0" borderId="14" xfId="3" applyFont="1" applyBorder="1" applyAlignment="1">
      <alignment horizontal="left"/>
    </xf>
    <xf numFmtId="0" fontId="23" fillId="0" borderId="0" xfId="0" applyFont="1" applyAlignment="1">
      <alignment horizontal="left"/>
    </xf>
    <xf numFmtId="49" fontId="22" fillId="0" borderId="14" xfId="5" applyNumberFormat="1" applyFont="1" applyBorder="1" applyAlignment="1">
      <alignment horizontal="left" vertical="center" shrinkToFit="1"/>
    </xf>
    <xf numFmtId="0" fontId="22" fillId="0" borderId="14" xfId="5" applyFont="1" applyBorder="1" applyAlignment="1">
      <alignment shrinkToFit="1"/>
    </xf>
    <xf numFmtId="165" fontId="22" fillId="0" borderId="14" xfId="3" applyFont="1" applyFill="1" applyBorder="1"/>
    <xf numFmtId="0" fontId="22" fillId="0" borderId="14" xfId="5" applyFont="1" applyBorder="1" applyAlignment="1">
      <alignment horizontal="right"/>
    </xf>
    <xf numFmtId="0" fontId="22" fillId="0" borderId="14" xfId="5" applyFont="1" applyBorder="1" applyAlignment="1">
      <alignment horizontal="left"/>
    </xf>
    <xf numFmtId="0" fontId="22" fillId="0" borderId="27" xfId="5" applyFont="1" applyBorder="1" applyAlignment="1">
      <alignment horizontal="left"/>
    </xf>
    <xf numFmtId="0" fontId="8" fillId="3" borderId="1" xfId="2" applyFill="1" applyBorder="1" applyAlignment="1">
      <alignment shrinkToFit="1"/>
    </xf>
    <xf numFmtId="165" fontId="8" fillId="3" borderId="1" xfId="3" applyFont="1" applyFill="1" applyBorder="1"/>
    <xf numFmtId="0" fontId="8" fillId="3" borderId="1" xfId="2" applyFill="1" applyBorder="1" applyAlignment="1">
      <alignment horizontal="right"/>
    </xf>
    <xf numFmtId="0" fontId="8" fillId="3" borderId="1" xfId="2" applyFill="1" applyBorder="1" applyAlignment="1">
      <alignment horizontal="left"/>
    </xf>
    <xf numFmtId="165" fontId="8" fillId="3" borderId="17" xfId="3" applyFont="1" applyFill="1" applyBorder="1"/>
    <xf numFmtId="0" fontId="8" fillId="3" borderId="14" xfId="2" applyFill="1" applyBorder="1" applyAlignment="1">
      <alignment shrinkToFit="1"/>
    </xf>
    <xf numFmtId="165" fontId="9" fillId="3" borderId="14" xfId="3" applyFont="1" applyFill="1" applyBorder="1"/>
    <xf numFmtId="0" fontId="9" fillId="3" borderId="14" xfId="2" applyFont="1" applyFill="1" applyBorder="1" applyAlignment="1">
      <alignment horizontal="right"/>
    </xf>
    <xf numFmtId="0" fontId="55" fillId="0" borderId="13" xfId="2" applyFont="1" applyBorder="1" applyAlignment="1">
      <alignment shrinkToFit="1"/>
    </xf>
    <xf numFmtId="0" fontId="56" fillId="3" borderId="1" xfId="5" applyFont="1" applyFill="1" applyBorder="1" applyAlignment="1">
      <alignment shrinkToFit="1"/>
    </xf>
    <xf numFmtId="164" fontId="8" fillId="0" borderId="1" xfId="3" applyNumberFormat="1" applyFont="1" applyBorder="1"/>
    <xf numFmtId="0" fontId="15" fillId="3" borderId="1" xfId="2" applyFont="1" applyFill="1" applyBorder="1" applyAlignment="1">
      <alignment shrinkToFit="1"/>
    </xf>
    <xf numFmtId="49" fontId="8" fillId="3" borderId="7" xfId="2" applyNumberFormat="1" applyFill="1" applyBorder="1" applyAlignment="1">
      <alignment horizontal="left" vertical="center"/>
    </xf>
    <xf numFmtId="0" fontId="8" fillId="3" borderId="18" xfId="2" applyFill="1" applyBorder="1" applyAlignment="1">
      <alignment shrinkToFit="1"/>
    </xf>
    <xf numFmtId="165" fontId="8" fillId="3" borderId="18" xfId="3" applyFont="1" applyFill="1" applyBorder="1"/>
    <xf numFmtId="0" fontId="8" fillId="3" borderId="18" xfId="2" applyFill="1" applyBorder="1" applyAlignment="1">
      <alignment horizontal="right"/>
    </xf>
    <xf numFmtId="0" fontId="8" fillId="3" borderId="18" xfId="2" applyFill="1" applyBorder="1" applyAlignment="1">
      <alignment horizontal="left"/>
    </xf>
    <xf numFmtId="49" fontId="8" fillId="3" borderId="4" xfId="2" applyNumberFormat="1" applyFill="1" applyBorder="1" applyAlignment="1">
      <alignment horizontal="left" vertical="center"/>
    </xf>
    <xf numFmtId="49" fontId="8" fillId="3" borderId="32" xfId="2" applyNumberFormat="1" applyFill="1" applyBorder="1" applyAlignment="1">
      <alignment horizontal="left" vertical="center"/>
    </xf>
    <xf numFmtId="0" fontId="8" fillId="3" borderId="4" xfId="4" applyFont="1" applyFill="1" applyBorder="1" applyAlignment="1">
      <alignment horizontal="left" shrinkToFit="1"/>
    </xf>
    <xf numFmtId="49" fontId="18" fillId="3" borderId="16" xfId="2" applyNumberFormat="1" applyFont="1" applyFill="1" applyBorder="1" applyAlignment="1">
      <alignment horizontal="left" vertical="center"/>
    </xf>
    <xf numFmtId="49" fontId="18" fillId="3" borderId="21" xfId="2" applyNumberFormat="1" applyFont="1" applyFill="1" applyBorder="1" applyAlignment="1">
      <alignment horizontal="left" vertical="center"/>
    </xf>
    <xf numFmtId="0" fontId="8" fillId="3" borderId="19" xfId="2" applyFill="1" applyBorder="1" applyAlignment="1">
      <alignment shrinkToFit="1"/>
    </xf>
    <xf numFmtId="165" fontId="9" fillId="3" borderId="19" xfId="3" applyFont="1" applyFill="1" applyBorder="1"/>
    <xf numFmtId="0" fontId="9" fillId="3" borderId="26" xfId="2" applyFont="1" applyFill="1" applyBorder="1" applyAlignment="1">
      <alignment horizontal="right"/>
    </xf>
    <xf numFmtId="0" fontId="8" fillId="3" borderId="19" xfId="2" applyFill="1" applyBorder="1" applyAlignment="1">
      <alignment horizontal="left"/>
    </xf>
    <xf numFmtId="0" fontId="13" fillId="11" borderId="6" xfId="4" applyFont="1" applyFill="1" applyBorder="1" applyAlignment="1">
      <alignment horizontal="center" shrinkToFit="1"/>
    </xf>
    <xf numFmtId="0" fontId="22" fillId="11" borderId="11" xfId="4" applyFont="1" applyFill="1" applyBorder="1" applyAlignment="1">
      <alignment horizontal="left" shrinkToFit="1"/>
    </xf>
    <xf numFmtId="0" fontId="22" fillId="11" borderId="12" xfId="4" applyFont="1" applyFill="1" applyBorder="1" applyAlignment="1">
      <alignment horizontal="left" shrinkToFit="1"/>
    </xf>
    <xf numFmtId="0" fontId="22" fillId="11" borderId="38" xfId="4" applyFont="1" applyFill="1" applyBorder="1" applyAlignment="1">
      <alignment horizontal="left" shrinkToFit="1"/>
    </xf>
    <xf numFmtId="0" fontId="22" fillId="11" borderId="2" xfId="4" applyFont="1" applyFill="1" applyBorder="1" applyAlignment="1">
      <alignment horizontal="left" shrinkToFit="1"/>
    </xf>
    <xf numFmtId="0" fontId="22" fillId="11" borderId="25" xfId="4" applyFont="1" applyFill="1" applyBorder="1" applyAlignment="1">
      <alignment horizontal="left" shrinkToFit="1"/>
    </xf>
    <xf numFmtId="0" fontId="22" fillId="11" borderId="30" xfId="4" applyFont="1" applyFill="1" applyBorder="1" applyAlignment="1">
      <alignment horizontal="left" shrinkToFit="1"/>
    </xf>
    <xf numFmtId="0" fontId="22" fillId="11" borderId="29" xfId="4" applyFont="1" applyFill="1" applyBorder="1" applyAlignment="1">
      <alignment horizontal="left" shrinkToFit="1"/>
    </xf>
    <xf numFmtId="0" fontId="22" fillId="0" borderId="27" xfId="4" applyFont="1" applyBorder="1" applyAlignment="1">
      <alignment horizontal="left" shrinkToFit="1"/>
    </xf>
    <xf numFmtId="0" fontId="22" fillId="0" borderId="6" xfId="4" applyFont="1" applyBorder="1" applyAlignment="1">
      <alignment horizontal="left" shrinkToFit="1"/>
    </xf>
    <xf numFmtId="0" fontId="22" fillId="11" borderId="23" xfId="4" applyFont="1" applyFill="1" applyBorder="1" applyAlignment="1">
      <alignment horizontal="left" shrinkToFit="1"/>
    </xf>
    <xf numFmtId="0" fontId="22" fillId="11" borderId="24" xfId="4" applyFont="1" applyFill="1" applyBorder="1" applyAlignment="1">
      <alignment horizontal="left" shrinkToFit="1"/>
    </xf>
    <xf numFmtId="0" fontId="13" fillId="11" borderId="2" xfId="4" applyFont="1" applyFill="1" applyBorder="1" applyAlignment="1">
      <alignment horizontal="left" shrinkToFit="1"/>
    </xf>
    <xf numFmtId="0" fontId="13" fillId="11" borderId="25" xfId="4" applyFont="1" applyFill="1" applyBorder="1" applyAlignment="1">
      <alignment horizontal="left" shrinkToFit="1"/>
    </xf>
    <xf numFmtId="0" fontId="51" fillId="11" borderId="11" xfId="4" applyFont="1" applyFill="1" applyBorder="1" applyAlignment="1">
      <alignment horizontal="left" shrinkToFit="1"/>
    </xf>
    <xf numFmtId="0" fontId="51" fillId="11" borderId="12" xfId="4" applyFont="1" applyFill="1" applyBorder="1" applyAlignment="1">
      <alignment horizontal="left" shrinkToFit="1"/>
    </xf>
    <xf numFmtId="0" fontId="22" fillId="12" borderId="11" xfId="4" applyFont="1" applyFill="1" applyBorder="1" applyAlignment="1">
      <alignment horizontal="left" shrinkToFit="1"/>
    </xf>
    <xf numFmtId="0" fontId="22" fillId="12" borderId="12" xfId="4" applyFont="1" applyFill="1" applyBorder="1" applyAlignment="1">
      <alignment horizontal="left" shrinkToFit="1"/>
    </xf>
    <xf numFmtId="0" fontId="44" fillId="8" borderId="0" xfId="9" applyFont="1" applyFill="1" applyAlignment="1" applyProtection="1">
      <alignment horizontal="center" wrapText="1" shrinkToFit="1"/>
      <protection locked="0"/>
    </xf>
    <xf numFmtId="49" fontId="8" fillId="0" borderId="1" xfId="2" applyNumberFormat="1" applyFont="1" applyBorder="1" applyAlignment="1">
      <alignment horizontal="left" vertical="center"/>
    </xf>
    <xf numFmtId="0" fontId="8" fillId="0" borderId="1" xfId="2" applyFont="1" applyBorder="1" applyAlignment="1">
      <alignment shrinkToFit="1"/>
    </xf>
  </cellXfs>
  <cellStyles count="10">
    <cellStyle name="Currency" xfId="3" builtinId="4"/>
    <cellStyle name="Lien hypertexte 2" xfId="6" xr:uid="{00000000-0005-0000-0000-000002000000}"/>
    <cellStyle name="Lien hypertexte 2 2" xfId="8" xr:uid="{00000000-0005-0000-0000-000003000000}"/>
    <cellStyle name="Normal" xfId="0" builtinId="0"/>
    <cellStyle name="Normal 2" xfId="2" xr:uid="{00000000-0005-0000-0000-000005000000}"/>
    <cellStyle name="Normal 3" xfId="1" xr:uid="{00000000-0005-0000-0000-000006000000}"/>
    <cellStyle name="Normal 4" xfId="9" xr:uid="{00000000-0005-0000-0000-000007000000}"/>
    <cellStyle name="Normal 5" xfId="4" xr:uid="{00000000-0005-0000-0000-000008000000}"/>
    <cellStyle name="Normal 5 3" xfId="7" xr:uid="{00000000-0005-0000-0000-000009000000}"/>
    <cellStyle name="Normal 6" xfId="5" xr:uid="{00000000-0005-0000-0000-00000A000000}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82827</xdr:colOff>
      <xdr:row>1</xdr:row>
      <xdr:rowOff>66260</xdr:rowOff>
    </xdr:from>
    <xdr:ext cx="1135466" cy="678506"/>
    <xdr:pic>
      <xdr:nvPicPr>
        <xdr:cNvPr id="118" name="LOGIBEC 1">
          <a:extLst>
            <a:ext uri="{FF2B5EF4-FFF2-40B4-BE49-F238E27FC236}">
              <a16:creationId xmlns:a16="http://schemas.microsoft.com/office/drawing/2014/main" id="{37F22EA6-141B-461D-A3B6-22C4BD4A6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5240" y="256760"/>
          <a:ext cx="1135466" cy="678506"/>
        </a:xfrm>
        <a:prstGeom prst="rect">
          <a:avLst/>
        </a:prstGeom>
      </xdr:spPr>
    </xdr:pic>
    <xdr:clientData/>
  </xdr:oneCellAnchor>
  <xdr:oneCellAnchor>
    <xdr:from>
      <xdr:col>0</xdr:col>
      <xdr:colOff>1704976</xdr:colOff>
      <xdr:row>0</xdr:row>
      <xdr:rowOff>175178</xdr:rowOff>
    </xdr:from>
    <xdr:ext cx="7210424" cy="1205947"/>
    <xdr:pic>
      <xdr:nvPicPr>
        <xdr:cNvPr id="151" name="MOD. RÉQ 1">
          <a:extLst>
            <a:ext uri="{FF2B5EF4-FFF2-40B4-BE49-F238E27FC236}">
              <a16:creationId xmlns:a16="http://schemas.microsoft.com/office/drawing/2014/main" id="{6A7A023A-4CA7-4D2A-8B5A-FA990F233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04976" y="175178"/>
          <a:ext cx="7210424" cy="1205947"/>
        </a:xfrm>
        <a:prstGeom prst="rect">
          <a:avLst/>
        </a:prstGeom>
      </xdr:spPr>
    </xdr:pic>
    <xdr:clientData/>
  </xdr:oneCellAnchor>
  <xdr:twoCellAnchor>
    <xdr:from>
      <xdr:col>4</xdr:col>
      <xdr:colOff>402536</xdr:colOff>
      <xdr:row>4</xdr:row>
      <xdr:rowOff>23188</xdr:rowOff>
    </xdr:from>
    <xdr:to>
      <xdr:col>6</xdr:col>
      <xdr:colOff>361950</xdr:colOff>
      <xdr:row>6</xdr:row>
      <xdr:rowOff>77855</xdr:rowOff>
    </xdr:to>
    <xdr:sp macro="" textlink="">
      <xdr:nvSpPr>
        <xdr:cNvPr id="152" name="Bulle ronde 155">
          <a:extLst>
            <a:ext uri="{FF2B5EF4-FFF2-40B4-BE49-F238E27FC236}">
              <a16:creationId xmlns:a16="http://schemas.microsoft.com/office/drawing/2014/main" id="{A4BD0E45-56AC-4FC4-938A-6AC5553D801E}"/>
            </a:ext>
          </a:extLst>
        </xdr:cNvPr>
        <xdr:cNvSpPr/>
      </xdr:nvSpPr>
      <xdr:spPr>
        <a:xfrm>
          <a:off x="7155761" y="785188"/>
          <a:ext cx="1235764" cy="435667"/>
        </a:xfrm>
        <a:prstGeom prst="wedgeEllipseCallout">
          <a:avLst>
            <a:gd name="adj1" fmla="val -72254"/>
            <a:gd name="adj2" fmla="val -7420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fr-CA" sz="1100"/>
            <a:t>À</a:t>
          </a:r>
          <a:r>
            <a:rPr lang="fr-CA" sz="1100" baseline="0"/>
            <a:t> CHANGER</a:t>
          </a:r>
          <a:endParaRPr lang="fr-C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LLLAS03SRV030\Usagers$\CHANTAL%20T.D\Menus\SECTIONS%20S.A.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e"/>
      <sheetName val="d1"/>
      <sheetName val="l1"/>
      <sheetName val="m1"/>
      <sheetName val="me1"/>
      <sheetName val="j1"/>
      <sheetName val="v1"/>
      <sheetName val="s1"/>
      <sheetName val="d2"/>
      <sheetName val="l2"/>
      <sheetName val="m2"/>
      <sheetName val="me2"/>
      <sheetName val="j2"/>
      <sheetName val="v2"/>
      <sheetName val="s2"/>
      <sheetName val="d3"/>
      <sheetName val="l3"/>
      <sheetName val="m3"/>
      <sheetName val="me3"/>
      <sheetName val="j3"/>
      <sheetName val="v3"/>
      <sheetName val="s3"/>
      <sheetName val="Sect.1"/>
      <sheetName val="2"/>
      <sheetName val="3"/>
      <sheetName val="SPÉC."/>
      <sheetName val="C.de jour"/>
      <sheetName val="1D"/>
      <sheetName val="2D"/>
      <sheetName val="3D"/>
      <sheetName val="1S"/>
      <sheetName val="2S"/>
      <sheetName val="3S"/>
      <sheetName val="Sam"/>
      <sheetName val="Sam (2)"/>
      <sheetName val="Sam (3)"/>
      <sheetName val="Sam (4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4">
    <tabColor rgb="FF7030A0"/>
    <pageSetUpPr fitToPage="1"/>
  </sheetPr>
  <dimension ref="A1:CDX879"/>
  <sheetViews>
    <sheetView tabSelected="1" zoomScaleNormal="100" zoomScaleSheetLayoutView="100" workbookViewId="0">
      <selection activeCell="A402" sqref="A402:E402"/>
    </sheetView>
  </sheetViews>
  <sheetFormatPr defaultColWidth="11.453125" defaultRowHeight="14" x14ac:dyDescent="0.3"/>
  <cols>
    <col min="1" max="1" width="10.1796875" style="8" customWidth="1"/>
    <col min="2" max="2" width="39.453125" style="7" customWidth="1"/>
    <col min="3" max="3" width="11.26953125" style="6" customWidth="1"/>
    <col min="4" max="4" width="6.1796875" style="5" customWidth="1"/>
    <col min="5" max="5" width="7.54296875" style="4" customWidth="1"/>
    <col min="6" max="6" width="6" style="3" customWidth="1"/>
    <col min="7" max="7" width="37.1796875" style="1" customWidth="1"/>
    <col min="8" max="8" width="7.26953125" style="2" customWidth="1"/>
    <col min="9" max="9" width="8.1796875" style="2" customWidth="1"/>
    <col min="10" max="10" width="13.1796875" style="2" customWidth="1"/>
    <col min="11" max="13" width="7.453125" style="2" customWidth="1"/>
    <col min="14" max="14" width="7.453125" style="1" customWidth="1"/>
    <col min="15" max="16384" width="11.453125" style="1"/>
  </cols>
  <sheetData>
    <row r="1" spans="1:482" s="92" customFormat="1" ht="16" customHeight="1" x14ac:dyDescent="0.35">
      <c r="A1" s="267" t="s">
        <v>44</v>
      </c>
      <c r="B1" s="268" t="s">
        <v>43</v>
      </c>
      <c r="C1" s="269" t="s">
        <v>42</v>
      </c>
      <c r="D1" s="270" t="s">
        <v>41</v>
      </c>
      <c r="E1" s="271" t="s">
        <v>5</v>
      </c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</row>
    <row r="2" spans="1:482" s="9" customFormat="1" ht="16" customHeight="1" x14ac:dyDescent="0.35">
      <c r="A2" s="20">
        <v>2471953</v>
      </c>
      <c r="B2" s="23" t="s">
        <v>265</v>
      </c>
      <c r="C2" s="22">
        <v>39.119999999999997</v>
      </c>
      <c r="D2" s="79">
        <v>600</v>
      </c>
      <c r="E2" s="79" t="s">
        <v>949</v>
      </c>
    </row>
    <row r="3" spans="1:482" s="9" customFormat="1" ht="16" customHeight="1" x14ac:dyDescent="0.35">
      <c r="A3" s="68" t="s">
        <v>488</v>
      </c>
      <c r="B3" s="67" t="s">
        <v>716</v>
      </c>
      <c r="C3" s="106">
        <v>11.29</v>
      </c>
      <c r="D3" s="65">
        <v>24</v>
      </c>
      <c r="E3" s="64" t="s">
        <v>482</v>
      </c>
    </row>
    <row r="4" spans="1:482" s="9" customFormat="1" ht="16" customHeight="1" x14ac:dyDescent="0.35">
      <c r="A4" s="68" t="s">
        <v>487</v>
      </c>
      <c r="B4" s="67" t="s">
        <v>486</v>
      </c>
      <c r="C4" s="106">
        <v>11.28</v>
      </c>
      <c r="D4" s="65">
        <v>24</v>
      </c>
      <c r="E4" s="64" t="s">
        <v>482</v>
      </c>
    </row>
    <row r="5" spans="1:482" s="9" customFormat="1" ht="16" customHeight="1" x14ac:dyDescent="0.35">
      <c r="A5" s="68" t="s">
        <v>485</v>
      </c>
      <c r="B5" s="67" t="s">
        <v>484</v>
      </c>
      <c r="C5" s="104">
        <v>10.48</v>
      </c>
      <c r="D5" s="65">
        <v>24</v>
      </c>
      <c r="E5" s="64" t="s">
        <v>482</v>
      </c>
    </row>
    <row r="6" spans="1:482" s="9" customFormat="1" ht="16" customHeight="1" x14ac:dyDescent="0.35">
      <c r="A6" s="68" t="s">
        <v>483</v>
      </c>
      <c r="B6" s="67" t="s">
        <v>707</v>
      </c>
      <c r="C6" s="104">
        <v>13.64</v>
      </c>
      <c r="D6" s="65">
        <v>48</v>
      </c>
      <c r="E6" s="64" t="s">
        <v>482</v>
      </c>
    </row>
    <row r="7" spans="1:482" s="9" customFormat="1" ht="16" customHeight="1" x14ac:dyDescent="0.35">
      <c r="A7" s="68" t="s">
        <v>708</v>
      </c>
      <c r="B7" s="67" t="s">
        <v>913</v>
      </c>
      <c r="C7" s="104">
        <v>21.75</v>
      </c>
      <c r="D7" s="65">
        <v>48</v>
      </c>
      <c r="E7" s="64" t="s">
        <v>849</v>
      </c>
    </row>
    <row r="8" spans="1:482" s="9" customFormat="1" ht="16" customHeight="1" x14ac:dyDescent="0.35">
      <c r="A8" s="19" t="s">
        <v>479</v>
      </c>
      <c r="B8" s="13" t="s">
        <v>478</v>
      </c>
      <c r="C8" s="12">
        <v>15.28</v>
      </c>
      <c r="D8" s="11">
        <v>24</v>
      </c>
      <c r="E8" s="10" t="s">
        <v>848</v>
      </c>
    </row>
    <row r="9" spans="1:482" s="9" customFormat="1" ht="16" customHeight="1" x14ac:dyDescent="0.35">
      <c r="A9" s="19" t="s">
        <v>907</v>
      </c>
      <c r="B9" s="13" t="s">
        <v>908</v>
      </c>
      <c r="C9" s="12">
        <v>14.73</v>
      </c>
      <c r="D9" s="11">
        <v>24</v>
      </c>
      <c r="E9" s="10" t="s">
        <v>847</v>
      </c>
    </row>
    <row r="10" spans="1:482" s="9" customFormat="1" ht="16" customHeight="1" x14ac:dyDescent="0.35">
      <c r="A10" s="68" t="s">
        <v>772</v>
      </c>
      <c r="B10" s="67" t="s">
        <v>481</v>
      </c>
      <c r="C10" s="104">
        <v>36.97</v>
      </c>
      <c r="D10" s="65">
        <v>4</v>
      </c>
      <c r="E10" s="64" t="s">
        <v>49</v>
      </c>
    </row>
    <row r="11" spans="1:482" ht="16" customHeight="1" x14ac:dyDescent="0.3">
      <c r="A11" s="18" t="str">
        <f>"4900664"</f>
        <v>4900664</v>
      </c>
      <c r="B11" s="17" t="s">
        <v>475</v>
      </c>
      <c r="C11" s="104">
        <v>13.98</v>
      </c>
      <c r="D11" s="15">
        <v>1</v>
      </c>
      <c r="E11" s="15" t="s">
        <v>135</v>
      </c>
      <c r="F11" s="1"/>
      <c r="H11" s="1"/>
      <c r="I11" s="1"/>
      <c r="J11" s="1"/>
      <c r="K11" s="1"/>
      <c r="L11" s="1"/>
      <c r="M11" s="1"/>
    </row>
    <row r="12" spans="1:482" s="9" customFormat="1" ht="16" customHeight="1" x14ac:dyDescent="0.35">
      <c r="A12" s="19" t="s">
        <v>465</v>
      </c>
      <c r="B12" s="13" t="s">
        <v>464</v>
      </c>
      <c r="C12" s="100">
        <v>25.1</v>
      </c>
      <c r="D12" s="11">
        <v>1</v>
      </c>
      <c r="E12" s="10" t="s">
        <v>463</v>
      </c>
    </row>
    <row r="13" spans="1:482" s="9" customFormat="1" ht="16" customHeight="1" x14ac:dyDescent="0.35">
      <c r="A13" s="68" t="s">
        <v>773</v>
      </c>
      <c r="B13" s="67" t="s">
        <v>480</v>
      </c>
      <c r="C13" s="104">
        <v>34.86</v>
      </c>
      <c r="D13" s="65">
        <v>4</v>
      </c>
      <c r="E13" s="64" t="s">
        <v>396</v>
      </c>
    </row>
    <row r="14" spans="1:482" s="9" customFormat="1" ht="16" customHeight="1" x14ac:dyDescent="0.35">
      <c r="A14" s="19" t="s">
        <v>774</v>
      </c>
      <c r="B14" s="13" t="s">
        <v>775</v>
      </c>
      <c r="C14" s="105">
        <v>32.07</v>
      </c>
      <c r="D14" s="11">
        <v>3</v>
      </c>
      <c r="E14" s="10" t="s">
        <v>776</v>
      </c>
    </row>
    <row r="15" spans="1:482" s="9" customFormat="1" ht="16" customHeight="1" x14ac:dyDescent="0.35">
      <c r="A15" s="287">
        <v>3483773</v>
      </c>
      <c r="B15" s="37" t="s">
        <v>897</v>
      </c>
      <c r="C15" s="286">
        <v>82.97</v>
      </c>
      <c r="D15" s="25">
        <v>1</v>
      </c>
      <c r="E15" s="71" t="s">
        <v>1003</v>
      </c>
    </row>
    <row r="16" spans="1:482" s="9" customFormat="1" ht="16" customHeight="1" thickBot="1" x14ac:dyDescent="0.4">
      <c r="A16" s="71">
        <v>5676996</v>
      </c>
      <c r="B16" s="37" t="s">
        <v>477</v>
      </c>
      <c r="C16" s="261">
        <v>56.14</v>
      </c>
      <c r="D16" s="262">
        <v>1</v>
      </c>
      <c r="E16" s="262" t="s">
        <v>476</v>
      </c>
    </row>
    <row r="17" spans="1:97" s="9" customFormat="1" ht="16" customHeight="1" thickBot="1" x14ac:dyDescent="0.4">
      <c r="A17" s="328"/>
      <c r="B17" s="330"/>
      <c r="C17" s="265"/>
      <c r="D17" s="266"/>
      <c r="E17" s="266"/>
    </row>
    <row r="18" spans="1:97" s="9" customFormat="1" ht="17.25" customHeight="1" x14ac:dyDescent="0.35">
      <c r="A18" s="167" t="s">
        <v>939</v>
      </c>
      <c r="B18" s="263" t="s">
        <v>714</v>
      </c>
      <c r="C18" s="293">
        <v>45.7</v>
      </c>
      <c r="D18" s="169">
        <v>1</v>
      </c>
      <c r="E18" s="264" t="s">
        <v>846</v>
      </c>
    </row>
    <row r="19" spans="1:97" s="9" customFormat="1" ht="16" customHeight="1" x14ac:dyDescent="0.35">
      <c r="A19" s="68" t="s">
        <v>493</v>
      </c>
      <c r="B19" s="67" t="s">
        <v>492</v>
      </c>
      <c r="C19" s="104">
        <v>27.7</v>
      </c>
      <c r="D19">
        <v>2</v>
      </c>
      <c r="E19" t="s">
        <v>374</v>
      </c>
    </row>
    <row r="20" spans="1:97" s="9" customFormat="1" ht="16" customHeight="1" x14ac:dyDescent="0.35">
      <c r="A20" s="107" t="str">
        <f>"8727772"</f>
        <v>8727772</v>
      </c>
      <c r="B20" s="70" t="s">
        <v>491</v>
      </c>
      <c r="C20" s="104">
        <v>177.88</v>
      </c>
      <c r="D20" s="65">
        <v>4</v>
      </c>
      <c r="E20" s="69" t="s">
        <v>374</v>
      </c>
    </row>
    <row r="21" spans="1:97" s="9" customFormat="1" ht="16" customHeight="1" x14ac:dyDescent="0.35">
      <c r="A21" s="68" t="s">
        <v>938</v>
      </c>
      <c r="B21" s="70" t="s">
        <v>490</v>
      </c>
      <c r="C21" s="104">
        <v>109.04</v>
      </c>
      <c r="D21" s="65">
        <v>2</v>
      </c>
      <c r="E21" s="64" t="s">
        <v>846</v>
      </c>
    </row>
    <row r="22" spans="1:97" s="9" customFormat="1" ht="16" customHeight="1" x14ac:dyDescent="0.35">
      <c r="A22" s="107" t="str">
        <f>"1320205"</f>
        <v>1320205</v>
      </c>
      <c r="B22" s="70" t="s">
        <v>489</v>
      </c>
      <c r="C22" s="104">
        <v>44.35</v>
      </c>
      <c r="D22" s="65">
        <v>2</v>
      </c>
      <c r="E22" s="69" t="s">
        <v>49</v>
      </c>
    </row>
    <row r="23" spans="1:97" s="9" customFormat="1" ht="16" customHeight="1" x14ac:dyDescent="0.35">
      <c r="A23" s="68" t="s">
        <v>963</v>
      </c>
      <c r="B23" s="67" t="s">
        <v>964</v>
      </c>
      <c r="C23" s="104">
        <v>61.37</v>
      </c>
      <c r="D23" s="65">
        <v>1</v>
      </c>
      <c r="E23" s="64" t="s">
        <v>846</v>
      </c>
    </row>
    <row r="24" spans="1:97" s="9" customFormat="1" ht="16" customHeight="1" x14ac:dyDescent="0.35">
      <c r="A24" s="68" t="s">
        <v>940</v>
      </c>
      <c r="B24" s="67" t="s">
        <v>783</v>
      </c>
      <c r="C24" s="104">
        <v>78.48</v>
      </c>
      <c r="D24" s="65">
        <v>2</v>
      </c>
      <c r="E24" s="64" t="s">
        <v>356</v>
      </c>
    </row>
    <row r="25" spans="1:97" s="9" customFormat="1" ht="13.5" customHeight="1" x14ac:dyDescent="0.35">
      <c r="A25" s="19" t="s">
        <v>952</v>
      </c>
      <c r="B25" s="13" t="s">
        <v>264</v>
      </c>
      <c r="C25" s="32">
        <v>52.31</v>
      </c>
      <c r="D25" s="11">
        <v>90</v>
      </c>
      <c r="E25" s="10" t="s">
        <v>298</v>
      </c>
    </row>
    <row r="26" spans="1:97" s="9" customFormat="1" ht="16" customHeight="1" x14ac:dyDescent="0.35">
      <c r="A26" s="244">
        <v>8724744</v>
      </c>
      <c r="B26" s="17" t="s">
        <v>474</v>
      </c>
      <c r="C26" s="104">
        <v>11.51</v>
      </c>
      <c r="D26" s="15">
        <v>1</v>
      </c>
      <c r="E26" s="15" t="s">
        <v>17</v>
      </c>
    </row>
    <row r="27" spans="1:97" s="9" customFormat="1" ht="16" customHeight="1" x14ac:dyDescent="0.35">
      <c r="A27" s="244">
        <v>8724332</v>
      </c>
      <c r="B27" s="17" t="s">
        <v>717</v>
      </c>
      <c r="C27" s="104"/>
      <c r="D27" s="15">
        <v>1</v>
      </c>
      <c r="E27" s="15" t="s">
        <v>17</v>
      </c>
    </row>
    <row r="28" spans="1:97" s="9" customFormat="1" ht="16" customHeight="1" x14ac:dyDescent="0.35">
      <c r="A28" s="244">
        <v>8724358</v>
      </c>
      <c r="B28" s="17" t="s">
        <v>871</v>
      </c>
      <c r="C28" s="104">
        <v>15.96</v>
      </c>
      <c r="D28" s="15">
        <v>1</v>
      </c>
      <c r="E28" s="15" t="s">
        <v>463</v>
      </c>
    </row>
    <row r="29" spans="1:97" s="9" customFormat="1" ht="16" customHeight="1" x14ac:dyDescent="0.35">
      <c r="A29" s="244">
        <v>565655</v>
      </c>
      <c r="B29" s="17" t="s">
        <v>872</v>
      </c>
      <c r="C29" s="104">
        <v>27.35</v>
      </c>
      <c r="D29" s="15">
        <v>1</v>
      </c>
      <c r="E29" s="15" t="s">
        <v>49</v>
      </c>
    </row>
    <row r="30" spans="1:97" s="9" customFormat="1" ht="16" customHeight="1" x14ac:dyDescent="0.35">
      <c r="A30" s="244">
        <v>8724345</v>
      </c>
      <c r="B30" s="17" t="s">
        <v>877</v>
      </c>
      <c r="C30" s="104">
        <v>15.96</v>
      </c>
      <c r="D30" s="15">
        <v>1</v>
      </c>
      <c r="E30" s="15" t="s">
        <v>878</v>
      </c>
    </row>
    <row r="31" spans="1:97" s="52" customFormat="1" ht="14.25" customHeight="1" x14ac:dyDescent="0.25">
      <c r="A31" s="19" t="s">
        <v>995</v>
      </c>
      <c r="B31" s="13" t="s">
        <v>996</v>
      </c>
      <c r="C31" s="100">
        <v>44.7</v>
      </c>
      <c r="D31" s="11">
        <v>1</v>
      </c>
      <c r="E31" s="10" t="s">
        <v>997</v>
      </c>
    </row>
    <row r="32" spans="1:97" s="99" customFormat="1" ht="16" customHeight="1" x14ac:dyDescent="0.3">
      <c r="A32" s="19" t="s">
        <v>471</v>
      </c>
      <c r="B32" s="13" t="s">
        <v>470</v>
      </c>
      <c r="C32" s="100">
        <v>11.09</v>
      </c>
      <c r="D32" s="11">
        <v>1</v>
      </c>
      <c r="E32" s="10" t="s">
        <v>260</v>
      </c>
      <c r="F32" s="173"/>
      <c r="G32" s="108"/>
      <c r="H32" s="174"/>
      <c r="I32" s="174"/>
      <c r="J32" s="174"/>
      <c r="K32" s="174"/>
      <c r="L32" s="174"/>
      <c r="M32" s="174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  <c r="CK32" s="108"/>
      <c r="CL32" s="108"/>
      <c r="CM32" s="108"/>
      <c r="CN32" s="108"/>
      <c r="CO32" s="108"/>
      <c r="CP32" s="108"/>
      <c r="CQ32" s="108"/>
      <c r="CR32" s="108"/>
      <c r="CS32" s="108"/>
    </row>
    <row r="33" spans="1:2156" s="9" customFormat="1" ht="16" customHeight="1" x14ac:dyDescent="0.35">
      <c r="A33" s="19" t="str">
        <f>"4368134"</f>
        <v>4368134</v>
      </c>
      <c r="B33" s="13" t="s">
        <v>469</v>
      </c>
      <c r="C33" s="100">
        <v>29.12</v>
      </c>
      <c r="D33" s="11">
        <v>12</v>
      </c>
      <c r="E33" s="10" t="s">
        <v>468</v>
      </c>
    </row>
    <row r="34" spans="1:2156" s="61" customFormat="1" ht="16" customHeight="1" x14ac:dyDescent="0.35">
      <c r="A34" s="19" t="str">
        <f>"2844565"</f>
        <v>2844565</v>
      </c>
      <c r="B34" s="13" t="s">
        <v>458</v>
      </c>
      <c r="C34" s="100">
        <v>96.89</v>
      </c>
      <c r="D34" s="11">
        <v>2</v>
      </c>
      <c r="E34" s="10" t="s">
        <v>147</v>
      </c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  <c r="ET34" s="62"/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2"/>
      <c r="FK34" s="62"/>
      <c r="FL34" s="62"/>
      <c r="FM34" s="62"/>
      <c r="FN34" s="62"/>
      <c r="FO34" s="62"/>
      <c r="FP34" s="62"/>
      <c r="FQ34" s="62"/>
      <c r="FR34" s="62"/>
      <c r="FS34" s="62"/>
      <c r="FT34" s="62"/>
      <c r="FU34" s="62"/>
      <c r="FV34" s="62"/>
      <c r="FW34" s="62"/>
      <c r="FX34" s="62"/>
      <c r="FY34" s="62"/>
      <c r="FZ34" s="62"/>
      <c r="GA34" s="62"/>
      <c r="GB34" s="62"/>
      <c r="GC34" s="62"/>
      <c r="GD34" s="62"/>
      <c r="GE34" s="62"/>
      <c r="GF34" s="62"/>
      <c r="GG34" s="62"/>
      <c r="GH34" s="62"/>
      <c r="GI34" s="62"/>
      <c r="GJ34" s="62"/>
      <c r="GK34" s="62"/>
      <c r="GL34" s="62"/>
      <c r="GM34" s="62"/>
      <c r="GN34" s="62"/>
      <c r="GO34" s="62"/>
      <c r="GP34" s="62"/>
      <c r="GQ34" s="62"/>
      <c r="GR34" s="62"/>
      <c r="GS34" s="62"/>
      <c r="GT34" s="62"/>
      <c r="GU34" s="62"/>
      <c r="GV34" s="62"/>
      <c r="GW34" s="62"/>
      <c r="GX34" s="62"/>
      <c r="GY34" s="62"/>
      <c r="GZ34" s="62"/>
      <c r="HA34" s="62"/>
      <c r="HB34" s="62"/>
      <c r="HC34" s="62"/>
      <c r="HD34" s="62"/>
      <c r="HE34" s="62"/>
      <c r="HF34" s="62"/>
      <c r="HG34" s="62"/>
      <c r="HH34" s="62"/>
      <c r="HI34" s="62"/>
      <c r="HJ34" s="62"/>
      <c r="HK34" s="62"/>
      <c r="HL34" s="62"/>
      <c r="HM34" s="62"/>
      <c r="HN34" s="62"/>
      <c r="HO34" s="62"/>
      <c r="HP34" s="62"/>
      <c r="HQ34" s="62"/>
      <c r="HR34" s="62"/>
      <c r="HS34" s="62"/>
      <c r="HT34" s="62"/>
      <c r="HU34" s="62"/>
      <c r="HV34" s="62"/>
      <c r="HW34" s="62"/>
      <c r="HX34" s="62"/>
      <c r="HY34" s="62"/>
      <c r="HZ34" s="62"/>
      <c r="IA34" s="62"/>
      <c r="IB34" s="62"/>
      <c r="IC34" s="62"/>
      <c r="ID34" s="62"/>
      <c r="IE34" s="62"/>
      <c r="IF34" s="62"/>
      <c r="IG34" s="62"/>
      <c r="IH34" s="62"/>
      <c r="II34" s="62"/>
      <c r="IJ34" s="62"/>
      <c r="IK34" s="62"/>
      <c r="IL34" s="62"/>
      <c r="IM34" s="62"/>
      <c r="IN34" s="62"/>
      <c r="IO34" s="62"/>
      <c r="IP34" s="62"/>
      <c r="IQ34" s="62"/>
      <c r="IR34" s="62"/>
      <c r="IS34" s="62"/>
      <c r="IT34" s="62"/>
      <c r="IU34" s="62"/>
      <c r="IV34" s="62"/>
      <c r="IW34" s="62"/>
      <c r="IX34" s="62"/>
      <c r="IY34" s="62"/>
      <c r="IZ34" s="62"/>
      <c r="JA34" s="62"/>
      <c r="JB34" s="62"/>
      <c r="JC34" s="62"/>
      <c r="JD34" s="62"/>
      <c r="JE34" s="62"/>
      <c r="JF34" s="62"/>
      <c r="JG34" s="62"/>
      <c r="JH34" s="62"/>
      <c r="JI34" s="62"/>
      <c r="JJ34" s="62"/>
      <c r="JK34" s="62"/>
      <c r="JL34" s="62"/>
      <c r="JM34" s="62"/>
      <c r="JN34" s="62"/>
      <c r="JO34" s="62"/>
      <c r="JP34" s="62"/>
      <c r="JQ34" s="62"/>
      <c r="JR34" s="62"/>
      <c r="JS34" s="62"/>
      <c r="JT34" s="62"/>
      <c r="JU34" s="62"/>
      <c r="JV34" s="62"/>
      <c r="JW34" s="62"/>
      <c r="JX34" s="62"/>
      <c r="JY34" s="62"/>
      <c r="JZ34" s="62"/>
      <c r="KA34" s="62"/>
      <c r="KB34" s="62"/>
      <c r="KC34" s="62"/>
      <c r="KD34" s="62"/>
      <c r="KE34" s="62"/>
      <c r="KF34" s="62"/>
      <c r="KG34" s="62"/>
      <c r="KH34" s="62"/>
      <c r="KI34" s="62"/>
      <c r="KJ34" s="62"/>
      <c r="KK34" s="62"/>
      <c r="KL34" s="62"/>
      <c r="KM34" s="62"/>
      <c r="KN34" s="62"/>
      <c r="KO34" s="62"/>
      <c r="KP34" s="62"/>
      <c r="KQ34" s="62"/>
      <c r="KR34" s="62"/>
      <c r="KS34" s="62"/>
      <c r="KT34" s="62"/>
      <c r="KU34" s="62"/>
      <c r="KV34" s="62"/>
      <c r="KW34" s="62"/>
      <c r="KX34" s="62"/>
      <c r="KY34" s="62"/>
      <c r="KZ34" s="62"/>
      <c r="LA34" s="62"/>
      <c r="LB34" s="62"/>
      <c r="LC34" s="62"/>
      <c r="LD34" s="62"/>
      <c r="LE34" s="62"/>
      <c r="LF34" s="62"/>
      <c r="LG34" s="62"/>
      <c r="LH34" s="62"/>
      <c r="LI34" s="62"/>
      <c r="LJ34" s="62"/>
      <c r="LK34" s="62"/>
      <c r="LL34" s="62"/>
      <c r="LM34" s="62"/>
      <c r="LN34" s="62"/>
      <c r="LO34" s="62"/>
      <c r="LP34" s="62"/>
      <c r="LQ34" s="62"/>
      <c r="LR34" s="62"/>
      <c r="LS34" s="62"/>
      <c r="LT34" s="62"/>
      <c r="LU34" s="62"/>
      <c r="LV34" s="62"/>
      <c r="LW34" s="62"/>
      <c r="LX34" s="62"/>
      <c r="LY34" s="62"/>
      <c r="LZ34" s="62"/>
      <c r="MA34" s="62"/>
      <c r="MB34" s="62"/>
      <c r="MC34" s="62"/>
      <c r="MD34" s="62"/>
      <c r="ME34" s="62"/>
      <c r="MF34" s="62"/>
      <c r="MG34" s="62"/>
      <c r="MH34" s="62"/>
      <c r="MI34" s="62"/>
      <c r="MJ34" s="62"/>
      <c r="MK34" s="62"/>
      <c r="ML34" s="62"/>
      <c r="MM34" s="62"/>
      <c r="MN34" s="62"/>
      <c r="MO34" s="62"/>
      <c r="MP34" s="62"/>
      <c r="MQ34" s="62"/>
      <c r="MR34" s="62"/>
      <c r="MS34" s="62"/>
      <c r="MT34" s="62"/>
      <c r="MU34" s="62"/>
      <c r="MV34" s="62"/>
      <c r="MW34" s="62"/>
      <c r="MX34" s="62"/>
      <c r="MY34" s="62"/>
      <c r="MZ34" s="62"/>
      <c r="NA34" s="62"/>
      <c r="NB34" s="62"/>
      <c r="NC34" s="62"/>
      <c r="ND34" s="62"/>
      <c r="NE34" s="62"/>
      <c r="NF34" s="62"/>
      <c r="NG34" s="62"/>
      <c r="NH34" s="62"/>
      <c r="NI34" s="62"/>
      <c r="NJ34" s="62"/>
      <c r="NK34" s="62"/>
      <c r="NL34" s="62"/>
      <c r="NM34" s="62"/>
      <c r="NN34" s="62"/>
      <c r="NO34" s="62"/>
      <c r="NP34" s="62"/>
      <c r="NQ34" s="62"/>
      <c r="NR34" s="62"/>
      <c r="NS34" s="62"/>
      <c r="NT34" s="62"/>
      <c r="NU34" s="62"/>
      <c r="NV34" s="62"/>
      <c r="NW34" s="62"/>
      <c r="NX34" s="62"/>
      <c r="NY34" s="62"/>
      <c r="NZ34" s="62"/>
      <c r="OA34" s="62"/>
      <c r="OB34" s="62"/>
      <c r="OC34" s="62"/>
      <c r="OD34" s="62"/>
      <c r="OE34" s="62"/>
      <c r="OF34" s="62"/>
      <c r="OG34" s="62"/>
      <c r="OH34" s="62"/>
      <c r="OI34" s="62"/>
      <c r="OJ34" s="62"/>
      <c r="OK34" s="62"/>
      <c r="OL34" s="62"/>
      <c r="OM34" s="62"/>
      <c r="ON34" s="62"/>
      <c r="OO34" s="62"/>
      <c r="OP34" s="62"/>
      <c r="OQ34" s="62"/>
      <c r="OR34" s="62"/>
      <c r="OS34" s="62"/>
      <c r="OT34" s="62"/>
      <c r="OU34" s="62"/>
      <c r="OV34" s="62"/>
      <c r="OW34" s="62"/>
      <c r="OX34" s="62"/>
      <c r="OY34" s="62"/>
      <c r="OZ34" s="62"/>
      <c r="PA34" s="62"/>
      <c r="PB34" s="62"/>
      <c r="PC34" s="62"/>
      <c r="PD34" s="62"/>
      <c r="PE34" s="62"/>
      <c r="PF34" s="62"/>
      <c r="PG34" s="62"/>
      <c r="PH34" s="62"/>
      <c r="PI34" s="62"/>
      <c r="PJ34" s="62"/>
      <c r="PK34" s="62"/>
      <c r="PL34" s="62"/>
      <c r="PM34" s="62"/>
      <c r="PN34" s="62"/>
      <c r="PO34" s="62"/>
      <c r="PP34" s="62"/>
      <c r="PQ34" s="62"/>
      <c r="PR34" s="62"/>
      <c r="PS34" s="62"/>
      <c r="PT34" s="62"/>
      <c r="PU34" s="62"/>
      <c r="PV34" s="62"/>
      <c r="PW34" s="62"/>
      <c r="PX34" s="62"/>
      <c r="PY34" s="62"/>
      <c r="PZ34" s="62"/>
      <c r="QA34" s="62"/>
      <c r="QB34" s="62"/>
      <c r="QC34" s="62"/>
      <c r="QD34" s="62"/>
      <c r="QE34" s="62"/>
      <c r="QF34" s="62"/>
      <c r="QG34" s="62"/>
      <c r="QH34" s="62"/>
      <c r="QI34" s="62"/>
      <c r="QJ34" s="62"/>
      <c r="QK34" s="62"/>
      <c r="QL34" s="62"/>
      <c r="QM34" s="62"/>
      <c r="QN34" s="62"/>
      <c r="QO34" s="62"/>
      <c r="QP34" s="62"/>
      <c r="QQ34" s="62"/>
      <c r="QR34" s="62"/>
      <c r="QS34" s="62"/>
      <c r="QT34" s="62"/>
      <c r="QU34" s="62"/>
      <c r="QV34" s="62"/>
      <c r="QW34" s="62"/>
      <c r="QX34" s="62"/>
      <c r="QY34" s="62"/>
      <c r="QZ34" s="62"/>
      <c r="RA34" s="62"/>
      <c r="RB34" s="62"/>
      <c r="RC34" s="62"/>
      <c r="RD34" s="62"/>
      <c r="RE34" s="62"/>
      <c r="RF34" s="62"/>
      <c r="RG34" s="62"/>
      <c r="RH34" s="62"/>
      <c r="RI34" s="62"/>
      <c r="RJ34" s="62"/>
      <c r="RK34" s="62"/>
      <c r="RL34" s="62"/>
      <c r="RM34" s="62"/>
      <c r="RN34" s="62"/>
      <c r="RO34" s="62"/>
      <c r="RP34" s="62"/>
      <c r="RQ34" s="62"/>
      <c r="RR34" s="62"/>
      <c r="RS34" s="62"/>
      <c r="RT34" s="62"/>
      <c r="RU34" s="62"/>
      <c r="RV34" s="62"/>
      <c r="RW34" s="62"/>
      <c r="RX34" s="62"/>
      <c r="RY34" s="62"/>
      <c r="RZ34" s="62"/>
      <c r="SA34" s="62"/>
      <c r="SB34" s="62"/>
      <c r="SC34" s="62"/>
      <c r="SD34" s="62"/>
      <c r="SE34" s="62"/>
      <c r="SF34" s="62"/>
      <c r="SG34" s="62"/>
      <c r="SH34" s="62"/>
      <c r="SI34" s="62"/>
      <c r="SJ34" s="62"/>
      <c r="SK34" s="62"/>
      <c r="SL34" s="62"/>
      <c r="SM34" s="62"/>
      <c r="SN34" s="62"/>
      <c r="SO34" s="62"/>
      <c r="SP34" s="62"/>
      <c r="SQ34" s="62"/>
      <c r="SR34" s="62"/>
      <c r="SS34" s="62"/>
      <c r="ST34" s="62"/>
      <c r="SU34" s="62"/>
      <c r="SV34" s="62"/>
      <c r="SW34" s="62"/>
      <c r="SX34" s="62"/>
      <c r="SY34" s="62"/>
      <c r="SZ34" s="62"/>
      <c r="TA34" s="62"/>
      <c r="TB34" s="62"/>
      <c r="TC34" s="62"/>
      <c r="TD34" s="62"/>
      <c r="TE34" s="62"/>
      <c r="TF34" s="62"/>
      <c r="TG34" s="62"/>
      <c r="TH34" s="62"/>
      <c r="TI34" s="62"/>
      <c r="TJ34" s="62"/>
      <c r="TK34" s="62"/>
      <c r="TL34" s="62"/>
      <c r="TM34" s="62"/>
      <c r="TN34" s="62"/>
      <c r="TO34" s="62"/>
      <c r="TP34" s="62"/>
      <c r="TQ34" s="62"/>
      <c r="TR34" s="62"/>
      <c r="TS34" s="62"/>
      <c r="TT34" s="62"/>
      <c r="TU34" s="62"/>
      <c r="TV34" s="62"/>
      <c r="TW34" s="62"/>
      <c r="TX34" s="62"/>
      <c r="TY34" s="62"/>
      <c r="TZ34" s="62"/>
      <c r="UA34" s="62"/>
      <c r="UB34" s="62"/>
      <c r="UC34" s="62"/>
      <c r="UD34" s="62"/>
      <c r="UE34" s="62"/>
      <c r="UF34" s="62"/>
      <c r="UG34" s="62"/>
      <c r="UH34" s="62"/>
      <c r="UI34" s="62"/>
      <c r="UJ34" s="62"/>
      <c r="UK34" s="62"/>
      <c r="UL34" s="62"/>
      <c r="UM34" s="62"/>
      <c r="UN34" s="62"/>
      <c r="UO34" s="62"/>
      <c r="UP34" s="62"/>
      <c r="UQ34" s="62"/>
      <c r="UR34" s="62"/>
      <c r="US34" s="62"/>
      <c r="UT34" s="62"/>
      <c r="UU34" s="62"/>
      <c r="UV34" s="62"/>
      <c r="UW34" s="62"/>
      <c r="UX34" s="62"/>
      <c r="UY34" s="62"/>
      <c r="UZ34" s="62"/>
      <c r="VA34" s="62"/>
      <c r="VB34" s="62"/>
      <c r="VC34" s="62"/>
      <c r="VD34" s="62"/>
      <c r="VE34" s="62"/>
      <c r="VF34" s="62"/>
      <c r="VG34" s="62"/>
      <c r="VH34" s="62"/>
      <c r="VI34" s="62"/>
      <c r="VJ34" s="62"/>
      <c r="VK34" s="62"/>
      <c r="VL34" s="62"/>
      <c r="VM34" s="62"/>
      <c r="VN34" s="62"/>
      <c r="VO34" s="62"/>
      <c r="VP34" s="62"/>
      <c r="VQ34" s="62"/>
      <c r="VR34" s="62"/>
      <c r="VS34" s="62"/>
      <c r="VT34" s="62"/>
      <c r="VU34" s="62"/>
      <c r="VV34" s="62"/>
      <c r="VW34" s="62"/>
      <c r="VX34" s="62"/>
      <c r="VY34" s="62"/>
      <c r="VZ34" s="62"/>
      <c r="WA34" s="62"/>
      <c r="WB34" s="62"/>
      <c r="WC34" s="62"/>
      <c r="WD34" s="62"/>
      <c r="WE34" s="62"/>
      <c r="WF34" s="62"/>
      <c r="WG34" s="62"/>
      <c r="WH34" s="62"/>
      <c r="WI34" s="62"/>
      <c r="WJ34" s="62"/>
      <c r="WK34" s="62"/>
      <c r="WL34" s="62"/>
      <c r="WM34" s="62"/>
      <c r="WN34" s="62"/>
      <c r="WO34" s="62"/>
      <c r="WP34" s="62"/>
      <c r="WQ34" s="62"/>
      <c r="WR34" s="62"/>
      <c r="WS34" s="62"/>
      <c r="WT34" s="62"/>
      <c r="WU34" s="62"/>
      <c r="WV34" s="62"/>
      <c r="WW34" s="62"/>
      <c r="WX34" s="62"/>
      <c r="WY34" s="62"/>
      <c r="WZ34" s="62"/>
      <c r="XA34" s="62"/>
      <c r="XB34" s="62"/>
      <c r="XC34" s="62"/>
      <c r="XD34" s="62"/>
      <c r="XE34" s="62"/>
      <c r="XF34" s="62"/>
      <c r="XG34" s="62"/>
      <c r="XH34" s="62"/>
      <c r="XI34" s="62"/>
      <c r="XJ34" s="62"/>
      <c r="XK34" s="62"/>
      <c r="XL34" s="62"/>
      <c r="XM34" s="62"/>
      <c r="XN34" s="62"/>
      <c r="XO34" s="62"/>
      <c r="XP34" s="62"/>
      <c r="XQ34" s="62"/>
      <c r="XR34" s="62"/>
      <c r="XS34" s="62"/>
      <c r="XT34" s="62"/>
      <c r="XU34" s="62"/>
      <c r="XV34" s="62"/>
      <c r="XW34" s="62"/>
      <c r="XX34" s="62"/>
      <c r="XY34" s="62"/>
      <c r="XZ34" s="62"/>
      <c r="YA34" s="62"/>
      <c r="YB34" s="62"/>
      <c r="YC34" s="62"/>
      <c r="YD34" s="62"/>
      <c r="YE34" s="62"/>
      <c r="YF34" s="62"/>
      <c r="YG34" s="62"/>
      <c r="YH34" s="62"/>
      <c r="YI34" s="62"/>
      <c r="YJ34" s="62"/>
      <c r="YK34" s="62"/>
      <c r="YL34" s="62"/>
      <c r="YM34" s="62"/>
      <c r="YN34" s="62"/>
      <c r="YO34" s="62"/>
      <c r="YP34" s="62"/>
      <c r="YQ34" s="62"/>
      <c r="YR34" s="62"/>
      <c r="YS34" s="62"/>
      <c r="YT34" s="62"/>
      <c r="YU34" s="62"/>
      <c r="YV34" s="62"/>
      <c r="YW34" s="62"/>
      <c r="YX34" s="62"/>
      <c r="YY34" s="62"/>
      <c r="YZ34" s="62"/>
      <c r="ZA34" s="62"/>
      <c r="ZB34" s="62"/>
      <c r="ZC34" s="62"/>
      <c r="ZD34" s="62"/>
      <c r="ZE34" s="62"/>
      <c r="ZF34" s="62"/>
      <c r="ZG34" s="62"/>
      <c r="ZH34" s="62"/>
      <c r="ZI34" s="62"/>
      <c r="ZJ34" s="62"/>
      <c r="ZK34" s="62"/>
      <c r="ZL34" s="62"/>
      <c r="ZM34" s="62"/>
      <c r="ZN34" s="62"/>
      <c r="ZO34" s="62"/>
      <c r="ZP34" s="62"/>
      <c r="ZQ34" s="62"/>
      <c r="ZR34" s="62"/>
      <c r="ZS34" s="62"/>
      <c r="ZT34" s="62"/>
      <c r="ZU34" s="62"/>
      <c r="ZV34" s="62"/>
      <c r="ZW34" s="62"/>
      <c r="ZX34" s="62"/>
      <c r="ZY34" s="62"/>
      <c r="ZZ34" s="62"/>
      <c r="AAA34" s="62"/>
      <c r="AAB34" s="62"/>
      <c r="AAC34" s="62"/>
      <c r="AAD34" s="62"/>
      <c r="AAE34" s="62"/>
      <c r="AAF34" s="62"/>
      <c r="AAG34" s="62"/>
      <c r="AAH34" s="62"/>
      <c r="AAI34" s="62"/>
      <c r="AAJ34" s="62"/>
      <c r="AAK34" s="62"/>
      <c r="AAL34" s="62"/>
      <c r="AAM34" s="62"/>
      <c r="AAN34" s="62"/>
      <c r="AAO34" s="62"/>
      <c r="AAP34" s="62"/>
      <c r="AAQ34" s="62"/>
      <c r="AAR34" s="62"/>
      <c r="AAS34" s="62"/>
      <c r="AAT34" s="62"/>
      <c r="AAU34" s="62"/>
      <c r="AAV34" s="62"/>
      <c r="AAW34" s="62"/>
      <c r="AAX34" s="62"/>
      <c r="AAY34" s="62"/>
      <c r="AAZ34" s="62"/>
      <c r="ABA34" s="62"/>
      <c r="ABB34" s="62"/>
      <c r="ABC34" s="62"/>
      <c r="ABD34" s="62"/>
      <c r="ABE34" s="62"/>
      <c r="ABF34" s="62"/>
      <c r="ABG34" s="62"/>
      <c r="ABH34" s="62"/>
      <c r="ABI34" s="62"/>
      <c r="ABJ34" s="62"/>
      <c r="ABK34" s="62"/>
      <c r="ABL34" s="62"/>
      <c r="ABM34" s="62"/>
      <c r="ABN34" s="62"/>
      <c r="ABO34" s="62"/>
      <c r="ABP34" s="62"/>
      <c r="ABQ34" s="62"/>
      <c r="ABR34" s="62"/>
      <c r="ABS34" s="62"/>
      <c r="ABT34" s="62"/>
      <c r="ABU34" s="62"/>
      <c r="ABV34" s="62"/>
      <c r="ABW34" s="62"/>
      <c r="ABX34" s="62"/>
      <c r="ABY34" s="62"/>
      <c r="ABZ34" s="62"/>
      <c r="ACA34" s="62"/>
      <c r="ACB34" s="62"/>
      <c r="ACC34" s="62"/>
      <c r="ACD34" s="62"/>
      <c r="ACE34" s="62"/>
      <c r="ACF34" s="62"/>
      <c r="ACG34" s="62"/>
      <c r="ACH34" s="62"/>
      <c r="ACI34" s="62"/>
      <c r="ACJ34" s="62"/>
      <c r="ACK34" s="62"/>
      <c r="ACL34" s="62"/>
      <c r="ACM34" s="62"/>
      <c r="ACN34" s="62"/>
      <c r="ACO34" s="62"/>
      <c r="ACP34" s="62"/>
      <c r="ACQ34" s="62"/>
      <c r="ACR34" s="62"/>
      <c r="ACS34" s="62"/>
      <c r="ACT34" s="62"/>
      <c r="ACU34" s="62"/>
      <c r="ACV34" s="62"/>
      <c r="ACW34" s="62"/>
      <c r="ACX34" s="62"/>
      <c r="ACY34" s="62"/>
      <c r="ACZ34" s="62"/>
      <c r="ADA34" s="62"/>
      <c r="ADB34" s="62"/>
      <c r="ADC34" s="62"/>
      <c r="ADD34" s="62"/>
      <c r="ADE34" s="62"/>
      <c r="ADF34" s="62"/>
      <c r="ADG34" s="62"/>
      <c r="ADH34" s="62"/>
      <c r="ADI34" s="62"/>
      <c r="ADJ34" s="62"/>
      <c r="ADK34" s="62"/>
      <c r="ADL34" s="62"/>
      <c r="ADM34" s="62"/>
      <c r="ADN34" s="62"/>
      <c r="ADO34" s="62"/>
      <c r="ADP34" s="62"/>
      <c r="ADQ34" s="62"/>
      <c r="ADR34" s="62"/>
      <c r="ADS34" s="62"/>
      <c r="ADT34" s="62"/>
      <c r="ADU34" s="62"/>
      <c r="ADV34" s="62"/>
      <c r="ADW34" s="62"/>
      <c r="ADX34" s="62"/>
      <c r="ADY34" s="62"/>
      <c r="ADZ34" s="62"/>
      <c r="AEA34" s="62"/>
      <c r="AEB34" s="62"/>
      <c r="AEC34" s="62"/>
      <c r="AED34" s="62"/>
      <c r="AEE34" s="62"/>
      <c r="AEF34" s="62"/>
      <c r="AEG34" s="62"/>
      <c r="AEH34" s="62"/>
      <c r="AEI34" s="62"/>
      <c r="AEJ34" s="62"/>
      <c r="AEK34" s="62"/>
      <c r="AEL34" s="62"/>
      <c r="AEM34" s="62"/>
      <c r="AEN34" s="62"/>
      <c r="AEO34" s="62"/>
      <c r="AEP34" s="62"/>
      <c r="AEQ34" s="62"/>
      <c r="AER34" s="62"/>
      <c r="AES34" s="62"/>
      <c r="AET34" s="62"/>
      <c r="AEU34" s="62"/>
      <c r="AEV34" s="62"/>
      <c r="AEW34" s="62"/>
      <c r="AEX34" s="62"/>
      <c r="AEY34" s="62"/>
      <c r="AEZ34" s="62"/>
      <c r="AFA34" s="62"/>
      <c r="AFB34" s="62"/>
      <c r="AFC34" s="62"/>
      <c r="AFD34" s="62"/>
      <c r="AFE34" s="62"/>
      <c r="AFF34" s="62"/>
      <c r="AFG34" s="62"/>
      <c r="AFH34" s="62"/>
      <c r="AFI34" s="62"/>
      <c r="AFJ34" s="62"/>
      <c r="AFK34" s="62"/>
      <c r="AFL34" s="62"/>
      <c r="AFM34" s="62"/>
      <c r="AFN34" s="62"/>
      <c r="AFO34" s="62"/>
      <c r="AFP34" s="62"/>
      <c r="AFQ34" s="62"/>
      <c r="AFR34" s="62"/>
      <c r="AFS34" s="62"/>
      <c r="AFT34" s="62"/>
      <c r="AFU34" s="62"/>
      <c r="AFV34" s="62"/>
      <c r="AFW34" s="62"/>
      <c r="AFX34" s="62"/>
      <c r="AFY34" s="62"/>
      <c r="AFZ34" s="62"/>
      <c r="AGA34" s="62"/>
      <c r="AGB34" s="62"/>
      <c r="AGC34" s="62"/>
      <c r="AGD34" s="62"/>
      <c r="AGE34" s="62"/>
      <c r="AGF34" s="62"/>
      <c r="AGG34" s="62"/>
      <c r="AGH34" s="62"/>
      <c r="AGI34" s="62"/>
      <c r="AGJ34" s="62"/>
      <c r="AGK34" s="62"/>
      <c r="AGL34" s="62"/>
      <c r="AGM34" s="62"/>
      <c r="AGN34" s="62"/>
      <c r="AGO34" s="62"/>
      <c r="AGP34" s="62"/>
      <c r="AGQ34" s="62"/>
      <c r="AGR34" s="62"/>
      <c r="AGS34" s="62"/>
      <c r="AGT34" s="62"/>
      <c r="AGU34" s="62"/>
      <c r="AGV34" s="62"/>
      <c r="AGW34" s="62"/>
      <c r="AGX34" s="62"/>
      <c r="AGY34" s="62"/>
      <c r="AGZ34" s="62"/>
      <c r="AHA34" s="62"/>
      <c r="AHB34" s="62"/>
      <c r="AHC34" s="62"/>
      <c r="AHD34" s="62"/>
      <c r="AHE34" s="62"/>
      <c r="AHF34" s="62"/>
      <c r="AHG34" s="62"/>
      <c r="AHH34" s="62"/>
      <c r="AHI34" s="62"/>
      <c r="AHJ34" s="62"/>
      <c r="AHK34" s="62"/>
      <c r="AHL34" s="62"/>
      <c r="AHM34" s="62"/>
      <c r="AHN34" s="62"/>
      <c r="AHO34" s="62"/>
      <c r="AHP34" s="62"/>
      <c r="AHQ34" s="62"/>
      <c r="AHR34" s="62"/>
      <c r="AHS34" s="62"/>
      <c r="AHT34" s="62"/>
      <c r="AHU34" s="62"/>
      <c r="AHV34" s="62"/>
      <c r="AHW34" s="62"/>
      <c r="AHX34" s="62"/>
      <c r="AHY34" s="62"/>
      <c r="AHZ34" s="62"/>
      <c r="AIA34" s="62"/>
      <c r="AIB34" s="62"/>
      <c r="AIC34" s="62"/>
      <c r="AID34" s="62"/>
      <c r="AIE34" s="62"/>
      <c r="AIF34" s="62"/>
      <c r="AIG34" s="62"/>
      <c r="AIH34" s="62"/>
      <c r="AII34" s="62"/>
      <c r="AIJ34" s="62"/>
      <c r="AIK34" s="62"/>
      <c r="AIL34" s="62"/>
      <c r="AIM34" s="62"/>
      <c r="AIN34" s="62"/>
      <c r="AIO34" s="62"/>
      <c r="AIP34" s="62"/>
      <c r="AIQ34" s="62"/>
      <c r="AIR34" s="62"/>
      <c r="AIS34" s="62"/>
      <c r="AIT34" s="62"/>
      <c r="AIU34" s="62"/>
      <c r="AIV34" s="62"/>
      <c r="AIW34" s="62"/>
      <c r="AIX34" s="62"/>
      <c r="AIY34" s="62"/>
      <c r="AIZ34" s="62"/>
      <c r="AJA34" s="62"/>
      <c r="AJB34" s="62"/>
      <c r="AJC34" s="62"/>
      <c r="AJD34" s="62"/>
      <c r="AJE34" s="62"/>
      <c r="AJF34" s="62"/>
      <c r="AJG34" s="62"/>
      <c r="AJH34" s="62"/>
      <c r="AJI34" s="62"/>
      <c r="AJJ34" s="62"/>
      <c r="AJK34" s="62"/>
      <c r="AJL34" s="62"/>
      <c r="AJM34" s="62"/>
      <c r="AJN34" s="62"/>
      <c r="AJO34" s="62"/>
      <c r="AJP34" s="62"/>
      <c r="AJQ34" s="62"/>
      <c r="AJR34" s="62"/>
      <c r="AJS34" s="62"/>
      <c r="AJT34" s="62"/>
      <c r="AJU34" s="62"/>
      <c r="AJV34" s="62"/>
      <c r="AJW34" s="62"/>
      <c r="AJX34" s="62"/>
      <c r="AJY34" s="62"/>
      <c r="AJZ34" s="62"/>
      <c r="AKA34" s="62"/>
      <c r="AKB34" s="62"/>
      <c r="AKC34" s="62"/>
      <c r="AKD34" s="62"/>
      <c r="AKE34" s="62"/>
      <c r="AKF34" s="62"/>
      <c r="AKG34" s="62"/>
      <c r="AKH34" s="62"/>
      <c r="AKI34" s="62"/>
      <c r="AKJ34" s="62"/>
      <c r="AKK34" s="62"/>
      <c r="AKL34" s="62"/>
      <c r="AKM34" s="62"/>
      <c r="AKN34" s="62"/>
      <c r="AKO34" s="62"/>
      <c r="AKP34" s="62"/>
      <c r="AKQ34" s="62"/>
      <c r="AKR34" s="62"/>
      <c r="AKS34" s="62"/>
      <c r="AKT34" s="62"/>
      <c r="AKU34" s="62"/>
      <c r="AKV34" s="62"/>
      <c r="AKW34" s="62"/>
      <c r="AKX34" s="62"/>
      <c r="AKY34" s="62"/>
      <c r="AKZ34" s="62"/>
      <c r="ALA34" s="62"/>
      <c r="ALB34" s="62"/>
      <c r="ALC34" s="62"/>
      <c r="ALD34" s="62"/>
      <c r="ALE34" s="62"/>
      <c r="ALF34" s="62"/>
      <c r="ALG34" s="62"/>
      <c r="ALH34" s="62"/>
      <c r="ALI34" s="62"/>
      <c r="ALJ34" s="62"/>
      <c r="ALK34" s="62"/>
      <c r="ALL34" s="62"/>
      <c r="ALM34" s="62"/>
      <c r="ALN34" s="62"/>
      <c r="ALO34" s="62"/>
      <c r="ALP34" s="62"/>
      <c r="ALQ34" s="62"/>
      <c r="ALR34" s="62"/>
      <c r="ALS34" s="62"/>
      <c r="ALT34" s="62"/>
      <c r="ALU34" s="62"/>
      <c r="ALV34" s="62"/>
      <c r="ALW34" s="62"/>
      <c r="ALX34" s="62"/>
      <c r="ALY34" s="62"/>
      <c r="ALZ34" s="62"/>
      <c r="AMA34" s="62"/>
      <c r="AMB34" s="62"/>
      <c r="AMC34" s="62"/>
      <c r="AMD34" s="62"/>
      <c r="AME34" s="62"/>
      <c r="AMF34" s="62"/>
      <c r="AMG34" s="62"/>
      <c r="AMH34" s="62"/>
      <c r="AMI34" s="62"/>
      <c r="AMJ34" s="62"/>
      <c r="AMK34" s="62"/>
      <c r="AML34" s="62"/>
      <c r="AMM34" s="62"/>
      <c r="AMN34" s="62"/>
      <c r="AMO34" s="62"/>
      <c r="AMP34" s="62"/>
      <c r="AMQ34" s="62"/>
      <c r="AMR34" s="62"/>
      <c r="AMS34" s="62"/>
      <c r="AMT34" s="62"/>
      <c r="AMU34" s="62"/>
      <c r="AMV34" s="62"/>
      <c r="AMW34" s="62"/>
      <c r="AMX34" s="62"/>
      <c r="AMY34" s="62"/>
      <c r="AMZ34" s="62"/>
      <c r="ANA34" s="62"/>
      <c r="ANB34" s="62"/>
      <c r="ANC34" s="62"/>
      <c r="AND34" s="62"/>
      <c r="ANE34" s="62"/>
      <c r="ANF34" s="62"/>
      <c r="ANG34" s="62"/>
      <c r="ANH34" s="62"/>
      <c r="ANI34" s="62"/>
      <c r="ANJ34" s="62"/>
      <c r="ANK34" s="62"/>
      <c r="ANL34" s="62"/>
      <c r="ANM34" s="62"/>
      <c r="ANN34" s="62"/>
      <c r="ANO34" s="62"/>
      <c r="ANP34" s="62"/>
      <c r="ANQ34" s="62"/>
      <c r="ANR34" s="62"/>
      <c r="ANS34" s="62"/>
      <c r="ANT34" s="62"/>
      <c r="ANU34" s="62"/>
      <c r="ANV34" s="62"/>
      <c r="ANW34" s="62"/>
      <c r="ANX34" s="62"/>
      <c r="ANY34" s="62"/>
      <c r="ANZ34" s="62"/>
      <c r="AOA34" s="62"/>
      <c r="AOB34" s="62"/>
      <c r="AOC34" s="62"/>
      <c r="AOD34" s="62"/>
      <c r="AOE34" s="62"/>
      <c r="AOF34" s="62"/>
      <c r="AOG34" s="62"/>
      <c r="AOH34" s="62"/>
      <c r="AOI34" s="62"/>
      <c r="AOJ34" s="62"/>
      <c r="AOK34" s="62"/>
      <c r="AOL34" s="62"/>
      <c r="AOM34" s="62"/>
      <c r="AON34" s="62"/>
      <c r="AOO34" s="62"/>
      <c r="AOP34" s="62"/>
      <c r="AOQ34" s="62"/>
      <c r="AOR34" s="62"/>
      <c r="AOS34" s="62"/>
      <c r="AOT34" s="62"/>
      <c r="AOU34" s="62"/>
      <c r="AOV34" s="62"/>
      <c r="AOW34" s="62"/>
      <c r="AOX34" s="62"/>
      <c r="AOY34" s="62"/>
      <c r="AOZ34" s="62"/>
      <c r="APA34" s="62"/>
      <c r="APB34" s="62"/>
      <c r="APC34" s="62"/>
      <c r="APD34" s="62"/>
      <c r="APE34" s="62"/>
      <c r="APF34" s="62"/>
      <c r="APG34" s="62"/>
      <c r="APH34" s="62"/>
      <c r="API34" s="62"/>
      <c r="APJ34" s="62"/>
      <c r="APK34" s="62"/>
      <c r="APL34" s="62"/>
      <c r="APM34" s="62"/>
      <c r="APN34" s="62"/>
      <c r="APO34" s="62"/>
      <c r="APP34" s="62"/>
      <c r="APQ34" s="62"/>
      <c r="APR34" s="62"/>
      <c r="APS34" s="62"/>
      <c r="APT34" s="62"/>
      <c r="APU34" s="62"/>
      <c r="APV34" s="62"/>
      <c r="APW34" s="62"/>
      <c r="APX34" s="62"/>
      <c r="APY34" s="62"/>
      <c r="APZ34" s="62"/>
      <c r="AQA34" s="62"/>
      <c r="AQB34" s="62"/>
      <c r="AQC34" s="62"/>
      <c r="AQD34" s="62"/>
      <c r="AQE34" s="62"/>
      <c r="AQF34" s="62"/>
      <c r="AQG34" s="62"/>
      <c r="AQH34" s="62"/>
      <c r="AQI34" s="62"/>
      <c r="AQJ34" s="62"/>
      <c r="AQK34" s="62"/>
      <c r="AQL34" s="62"/>
      <c r="AQM34" s="62"/>
      <c r="AQN34" s="62"/>
      <c r="AQO34" s="62"/>
      <c r="AQP34" s="62"/>
      <c r="AQQ34" s="62"/>
      <c r="AQR34" s="62"/>
      <c r="AQS34" s="62"/>
      <c r="AQT34" s="62"/>
      <c r="AQU34" s="62"/>
      <c r="AQV34" s="62"/>
      <c r="AQW34" s="62"/>
      <c r="AQX34" s="62"/>
      <c r="AQY34" s="62"/>
      <c r="AQZ34" s="62"/>
      <c r="ARA34" s="62"/>
      <c r="ARB34" s="62"/>
      <c r="ARC34" s="62"/>
      <c r="ARD34" s="62"/>
      <c r="ARE34" s="62"/>
      <c r="ARF34" s="62"/>
      <c r="ARG34" s="62"/>
      <c r="ARH34" s="62"/>
      <c r="ARI34" s="62"/>
      <c r="ARJ34" s="62"/>
      <c r="ARK34" s="62"/>
      <c r="ARL34" s="62"/>
      <c r="ARM34" s="62"/>
      <c r="ARN34" s="62"/>
      <c r="ARO34" s="62"/>
      <c r="ARP34" s="62"/>
      <c r="ARQ34" s="62"/>
      <c r="ARR34" s="62"/>
      <c r="ARS34" s="62"/>
      <c r="ART34" s="62"/>
      <c r="ARU34" s="62"/>
      <c r="ARV34" s="62"/>
      <c r="ARW34" s="62"/>
      <c r="ARX34" s="62"/>
      <c r="ARY34" s="62"/>
      <c r="ARZ34" s="62"/>
      <c r="ASA34" s="62"/>
      <c r="ASB34" s="62"/>
      <c r="ASC34" s="62"/>
      <c r="ASD34" s="62"/>
      <c r="ASE34" s="62"/>
      <c r="ASF34" s="62"/>
      <c r="ASG34" s="62"/>
      <c r="ASH34" s="62"/>
      <c r="ASI34" s="62"/>
      <c r="ASJ34" s="62"/>
      <c r="ASK34" s="62"/>
      <c r="ASL34" s="62"/>
      <c r="ASM34" s="62"/>
      <c r="ASN34" s="62"/>
      <c r="ASO34" s="62"/>
      <c r="ASP34" s="62"/>
      <c r="ASQ34" s="62"/>
      <c r="ASR34" s="62"/>
      <c r="ASS34" s="62"/>
      <c r="AST34" s="62"/>
      <c r="ASU34" s="62"/>
      <c r="ASV34" s="62"/>
      <c r="ASW34" s="62"/>
      <c r="ASX34" s="62"/>
      <c r="ASY34" s="62"/>
      <c r="ASZ34" s="62"/>
      <c r="ATA34" s="62"/>
      <c r="ATB34" s="62"/>
      <c r="ATC34" s="62"/>
      <c r="ATD34" s="62"/>
      <c r="ATE34" s="62"/>
      <c r="ATF34" s="62"/>
      <c r="ATG34" s="62"/>
      <c r="ATH34" s="62"/>
      <c r="ATI34" s="62"/>
      <c r="ATJ34" s="62"/>
      <c r="ATK34" s="62"/>
      <c r="ATL34" s="62"/>
      <c r="ATM34" s="62"/>
      <c r="ATN34" s="62"/>
      <c r="ATO34" s="62"/>
      <c r="ATP34" s="62"/>
      <c r="ATQ34" s="62"/>
      <c r="ATR34" s="62"/>
      <c r="ATS34" s="62"/>
      <c r="ATT34" s="62"/>
      <c r="ATU34" s="62"/>
      <c r="ATV34" s="62"/>
      <c r="ATW34" s="62"/>
      <c r="ATX34" s="62"/>
      <c r="ATY34" s="62"/>
      <c r="ATZ34" s="62"/>
      <c r="AUA34" s="62"/>
      <c r="AUB34" s="62"/>
      <c r="AUC34" s="62"/>
      <c r="AUD34" s="62"/>
      <c r="AUE34" s="62"/>
      <c r="AUF34" s="62"/>
      <c r="AUG34" s="62"/>
      <c r="AUH34" s="62"/>
      <c r="AUI34" s="62"/>
      <c r="AUJ34" s="62"/>
      <c r="AUK34" s="62"/>
      <c r="AUL34" s="62"/>
      <c r="AUM34" s="62"/>
      <c r="AUN34" s="62"/>
      <c r="AUO34" s="62"/>
      <c r="AUP34" s="62"/>
      <c r="AUQ34" s="62"/>
      <c r="AUR34" s="62"/>
      <c r="AUS34" s="62"/>
      <c r="AUT34" s="62"/>
      <c r="AUU34" s="62"/>
      <c r="AUV34" s="62"/>
      <c r="AUW34" s="62"/>
      <c r="AUX34" s="62"/>
      <c r="AUY34" s="62"/>
      <c r="AUZ34" s="62"/>
      <c r="AVA34" s="62"/>
      <c r="AVB34" s="62"/>
      <c r="AVC34" s="62"/>
      <c r="AVD34" s="62"/>
      <c r="AVE34" s="62"/>
      <c r="AVF34" s="62"/>
      <c r="AVG34" s="62"/>
      <c r="AVH34" s="62"/>
      <c r="AVI34" s="62"/>
      <c r="AVJ34" s="62"/>
      <c r="AVK34" s="62"/>
      <c r="AVL34" s="62"/>
      <c r="AVM34" s="62"/>
      <c r="AVN34" s="62"/>
      <c r="AVO34" s="62"/>
      <c r="AVP34" s="62"/>
      <c r="AVQ34" s="62"/>
      <c r="AVR34" s="62"/>
      <c r="AVS34" s="62"/>
      <c r="AVT34" s="62"/>
      <c r="AVU34" s="62"/>
      <c r="AVV34" s="62"/>
      <c r="AVW34" s="62"/>
      <c r="AVX34" s="62"/>
      <c r="AVY34" s="62"/>
      <c r="AVZ34" s="62"/>
      <c r="AWA34" s="62"/>
      <c r="AWB34" s="62"/>
      <c r="AWC34" s="62"/>
      <c r="AWD34" s="62"/>
      <c r="AWE34" s="62"/>
      <c r="AWF34" s="62"/>
      <c r="AWG34" s="62"/>
      <c r="AWH34" s="62"/>
      <c r="AWI34" s="62"/>
      <c r="AWJ34" s="62"/>
      <c r="AWK34" s="62"/>
      <c r="AWL34" s="62"/>
      <c r="AWM34" s="62"/>
      <c r="AWN34" s="62"/>
      <c r="AWO34" s="62"/>
      <c r="AWP34" s="62"/>
      <c r="AWQ34" s="62"/>
      <c r="AWR34" s="62"/>
      <c r="AWS34" s="62"/>
      <c r="AWT34" s="62"/>
      <c r="AWU34" s="62"/>
      <c r="AWV34" s="62"/>
      <c r="AWW34" s="62"/>
      <c r="AWX34" s="62"/>
      <c r="AWY34" s="62"/>
      <c r="AWZ34" s="62"/>
      <c r="AXA34" s="62"/>
      <c r="AXB34" s="62"/>
      <c r="AXC34" s="62"/>
      <c r="AXD34" s="62"/>
      <c r="AXE34" s="62"/>
      <c r="AXF34" s="62"/>
      <c r="AXG34" s="62"/>
      <c r="AXH34" s="62"/>
      <c r="AXI34" s="62"/>
      <c r="AXJ34" s="62"/>
      <c r="AXK34" s="62"/>
      <c r="AXL34" s="62"/>
      <c r="AXM34" s="62"/>
      <c r="AXN34" s="62"/>
      <c r="AXO34" s="62"/>
      <c r="AXP34" s="62"/>
      <c r="AXQ34" s="62"/>
      <c r="AXR34" s="62"/>
      <c r="AXS34" s="62"/>
      <c r="AXT34" s="62"/>
      <c r="AXU34" s="62"/>
      <c r="AXV34" s="62"/>
      <c r="AXW34" s="62"/>
      <c r="AXX34" s="62"/>
      <c r="AXY34" s="62"/>
      <c r="AXZ34" s="62"/>
      <c r="AYA34" s="62"/>
      <c r="AYB34" s="62"/>
      <c r="AYC34" s="62"/>
      <c r="AYD34" s="62"/>
      <c r="AYE34" s="62"/>
      <c r="AYF34" s="62"/>
      <c r="AYG34" s="62"/>
      <c r="AYH34" s="62"/>
      <c r="AYI34" s="62"/>
      <c r="AYJ34" s="62"/>
      <c r="AYK34" s="62"/>
      <c r="AYL34" s="62"/>
      <c r="AYM34" s="62"/>
      <c r="AYN34" s="62"/>
      <c r="AYO34" s="62"/>
      <c r="AYP34" s="62"/>
      <c r="AYQ34" s="62"/>
      <c r="AYR34" s="62"/>
      <c r="AYS34" s="62"/>
      <c r="AYT34" s="62"/>
      <c r="AYU34" s="62"/>
      <c r="AYV34" s="62"/>
      <c r="AYW34" s="62"/>
      <c r="AYX34" s="62"/>
      <c r="AYY34" s="62"/>
      <c r="AYZ34" s="62"/>
      <c r="AZA34" s="62"/>
      <c r="AZB34" s="62"/>
      <c r="AZC34" s="62"/>
      <c r="AZD34" s="62"/>
      <c r="AZE34" s="62"/>
      <c r="AZF34" s="62"/>
      <c r="AZG34" s="62"/>
      <c r="AZH34" s="62"/>
      <c r="AZI34" s="62"/>
      <c r="AZJ34" s="62"/>
      <c r="AZK34" s="62"/>
      <c r="AZL34" s="62"/>
      <c r="AZM34" s="62"/>
      <c r="AZN34" s="62"/>
      <c r="AZO34" s="62"/>
      <c r="AZP34" s="62"/>
      <c r="AZQ34" s="62"/>
      <c r="AZR34" s="62"/>
      <c r="AZS34" s="62"/>
      <c r="AZT34" s="62"/>
      <c r="AZU34" s="62"/>
      <c r="AZV34" s="62"/>
      <c r="AZW34" s="62"/>
      <c r="AZX34" s="62"/>
      <c r="AZY34" s="62"/>
      <c r="AZZ34" s="62"/>
      <c r="BAA34" s="62"/>
      <c r="BAB34" s="62"/>
      <c r="BAC34" s="62"/>
      <c r="BAD34" s="62"/>
      <c r="BAE34" s="62"/>
      <c r="BAF34" s="62"/>
      <c r="BAG34" s="62"/>
      <c r="BAH34" s="62"/>
      <c r="BAI34" s="62"/>
      <c r="BAJ34" s="62"/>
      <c r="BAK34" s="62"/>
      <c r="BAL34" s="62"/>
      <c r="BAM34" s="62"/>
      <c r="BAN34" s="62"/>
      <c r="BAO34" s="62"/>
      <c r="BAP34" s="62"/>
      <c r="BAQ34" s="62"/>
      <c r="BAR34" s="62"/>
      <c r="BAS34" s="62"/>
      <c r="BAT34" s="62"/>
      <c r="BAU34" s="62"/>
      <c r="BAV34" s="62"/>
      <c r="BAW34" s="62"/>
      <c r="BAX34" s="62"/>
      <c r="BAY34" s="62"/>
      <c r="BAZ34" s="62"/>
      <c r="BBA34" s="62"/>
      <c r="BBB34" s="62"/>
      <c r="BBC34" s="62"/>
      <c r="BBD34" s="62"/>
      <c r="BBE34" s="62"/>
      <c r="BBF34" s="62"/>
      <c r="BBG34" s="62"/>
      <c r="BBH34" s="62"/>
      <c r="BBI34" s="62"/>
      <c r="BBJ34" s="62"/>
      <c r="BBK34" s="62"/>
      <c r="BBL34" s="62"/>
      <c r="BBM34" s="62"/>
      <c r="BBN34" s="62"/>
      <c r="BBO34" s="62"/>
      <c r="BBP34" s="62"/>
      <c r="BBQ34" s="62"/>
      <c r="BBR34" s="62"/>
      <c r="BBS34" s="62"/>
      <c r="BBT34" s="62"/>
      <c r="BBU34" s="62"/>
      <c r="BBV34" s="62"/>
      <c r="BBW34" s="62"/>
      <c r="BBX34" s="62"/>
      <c r="BBY34" s="62"/>
      <c r="BBZ34" s="62"/>
      <c r="BCA34" s="62"/>
      <c r="BCB34" s="62"/>
      <c r="BCC34" s="62"/>
      <c r="BCD34" s="62"/>
      <c r="BCE34" s="62"/>
      <c r="BCF34" s="62"/>
      <c r="BCG34" s="62"/>
      <c r="BCH34" s="62"/>
      <c r="BCI34" s="62"/>
      <c r="BCJ34" s="62"/>
      <c r="BCK34" s="62"/>
      <c r="BCL34" s="62"/>
      <c r="BCM34" s="62"/>
      <c r="BCN34" s="62"/>
      <c r="BCO34" s="62"/>
      <c r="BCP34" s="62"/>
      <c r="BCQ34" s="62"/>
      <c r="BCR34" s="62"/>
      <c r="BCS34" s="62"/>
      <c r="BCT34" s="62"/>
      <c r="BCU34" s="62"/>
      <c r="BCV34" s="62"/>
      <c r="BCW34" s="62"/>
      <c r="BCX34" s="62"/>
      <c r="BCY34" s="62"/>
      <c r="BCZ34" s="62"/>
      <c r="BDA34" s="62"/>
      <c r="BDB34" s="62"/>
      <c r="BDC34" s="62"/>
      <c r="BDD34" s="62"/>
      <c r="BDE34" s="62"/>
      <c r="BDF34" s="62"/>
      <c r="BDG34" s="62"/>
      <c r="BDH34" s="62"/>
      <c r="BDI34" s="62"/>
      <c r="BDJ34" s="62"/>
      <c r="BDK34" s="62"/>
      <c r="BDL34" s="62"/>
      <c r="BDM34" s="62"/>
      <c r="BDN34" s="62"/>
      <c r="BDO34" s="62"/>
      <c r="BDP34" s="62"/>
      <c r="BDQ34" s="62"/>
      <c r="BDR34" s="62"/>
      <c r="BDS34" s="62"/>
      <c r="BDT34" s="62"/>
      <c r="BDU34" s="62"/>
      <c r="BDV34" s="62"/>
      <c r="BDW34" s="62"/>
      <c r="BDX34" s="62"/>
      <c r="BDY34" s="62"/>
      <c r="BDZ34" s="62"/>
      <c r="BEA34" s="62"/>
      <c r="BEB34" s="62"/>
      <c r="BEC34" s="62"/>
      <c r="BED34" s="62"/>
      <c r="BEE34" s="62"/>
      <c r="BEF34" s="62"/>
      <c r="BEG34" s="62"/>
      <c r="BEH34" s="62"/>
      <c r="BEI34" s="62"/>
      <c r="BEJ34" s="62"/>
      <c r="BEK34" s="62"/>
      <c r="BEL34" s="62"/>
      <c r="BEM34" s="62"/>
      <c r="BEN34" s="62"/>
      <c r="BEO34" s="62"/>
      <c r="BEP34" s="62"/>
      <c r="BEQ34" s="62"/>
      <c r="BER34" s="62"/>
      <c r="BES34" s="62"/>
      <c r="BET34" s="62"/>
      <c r="BEU34" s="62"/>
      <c r="BEV34" s="62"/>
      <c r="BEW34" s="62"/>
      <c r="BEX34" s="62"/>
      <c r="BEY34" s="62"/>
      <c r="BEZ34" s="62"/>
      <c r="BFA34" s="62"/>
      <c r="BFB34" s="62"/>
      <c r="BFC34" s="62"/>
      <c r="BFD34" s="62"/>
      <c r="BFE34" s="62"/>
      <c r="BFF34" s="62"/>
      <c r="BFG34" s="62"/>
      <c r="BFH34" s="62"/>
      <c r="BFI34" s="62"/>
      <c r="BFJ34" s="62"/>
      <c r="BFK34" s="62"/>
      <c r="BFL34" s="62"/>
      <c r="BFM34" s="62"/>
      <c r="BFN34" s="62"/>
      <c r="BFO34" s="62"/>
      <c r="BFP34" s="62"/>
      <c r="BFQ34" s="62"/>
      <c r="BFR34" s="62"/>
      <c r="BFS34" s="62"/>
      <c r="BFT34" s="62"/>
      <c r="BFU34" s="62"/>
      <c r="BFV34" s="62"/>
      <c r="BFW34" s="62"/>
      <c r="BFX34" s="62"/>
      <c r="BFY34" s="62"/>
      <c r="BFZ34" s="62"/>
      <c r="BGA34" s="62"/>
      <c r="BGB34" s="62"/>
      <c r="BGC34" s="62"/>
      <c r="BGD34" s="62"/>
      <c r="BGE34" s="62"/>
      <c r="BGF34" s="62"/>
      <c r="BGG34" s="62"/>
      <c r="BGH34" s="62"/>
      <c r="BGI34" s="62"/>
      <c r="BGJ34" s="62"/>
      <c r="BGK34" s="62"/>
      <c r="BGL34" s="62"/>
      <c r="BGM34" s="62"/>
      <c r="BGN34" s="62"/>
      <c r="BGO34" s="62"/>
      <c r="BGP34" s="62"/>
      <c r="BGQ34" s="62"/>
      <c r="BGR34" s="62"/>
      <c r="BGS34" s="62"/>
      <c r="BGT34" s="62"/>
      <c r="BGU34" s="62"/>
      <c r="BGV34" s="62"/>
      <c r="BGW34" s="62"/>
      <c r="BGX34" s="62"/>
      <c r="BGY34" s="62"/>
      <c r="BGZ34" s="62"/>
      <c r="BHA34" s="62"/>
      <c r="BHB34" s="62"/>
      <c r="BHC34" s="62"/>
      <c r="BHD34" s="62"/>
      <c r="BHE34" s="62"/>
      <c r="BHF34" s="62"/>
      <c r="BHG34" s="62"/>
      <c r="BHH34" s="62"/>
      <c r="BHI34" s="62"/>
      <c r="BHJ34" s="62"/>
      <c r="BHK34" s="62"/>
      <c r="BHL34" s="62"/>
      <c r="BHM34" s="62"/>
      <c r="BHN34" s="62"/>
      <c r="BHO34" s="62"/>
      <c r="BHP34" s="62"/>
      <c r="BHQ34" s="62"/>
      <c r="BHR34" s="62"/>
      <c r="BHS34" s="62"/>
      <c r="BHT34" s="62"/>
      <c r="BHU34" s="62"/>
      <c r="BHV34" s="62"/>
      <c r="BHW34" s="62"/>
      <c r="BHX34" s="62"/>
      <c r="BHY34" s="62"/>
      <c r="BHZ34" s="62"/>
      <c r="BIA34" s="62"/>
      <c r="BIB34" s="62"/>
      <c r="BIC34" s="62"/>
      <c r="BID34" s="62"/>
      <c r="BIE34" s="62"/>
      <c r="BIF34" s="62"/>
      <c r="BIG34" s="62"/>
      <c r="BIH34" s="62"/>
      <c r="BII34" s="62"/>
      <c r="BIJ34" s="62"/>
      <c r="BIK34" s="62"/>
      <c r="BIL34" s="62"/>
      <c r="BIM34" s="62"/>
      <c r="BIN34" s="62"/>
      <c r="BIO34" s="62"/>
      <c r="BIP34" s="62"/>
      <c r="BIQ34" s="62"/>
      <c r="BIR34" s="62"/>
      <c r="BIS34" s="62"/>
      <c r="BIT34" s="62"/>
      <c r="BIU34" s="62"/>
      <c r="BIV34" s="62"/>
      <c r="BIW34" s="62"/>
      <c r="BIX34" s="62"/>
      <c r="BIY34" s="62"/>
      <c r="BIZ34" s="62"/>
      <c r="BJA34" s="62"/>
      <c r="BJB34" s="62"/>
      <c r="BJC34" s="62"/>
      <c r="BJD34" s="62"/>
      <c r="BJE34" s="62"/>
      <c r="BJF34" s="62"/>
      <c r="BJG34" s="62"/>
      <c r="BJH34" s="62"/>
      <c r="BJI34" s="62"/>
      <c r="BJJ34" s="62"/>
      <c r="BJK34" s="62"/>
      <c r="BJL34" s="62"/>
      <c r="BJM34" s="62"/>
      <c r="BJN34" s="62"/>
      <c r="BJO34" s="62"/>
      <c r="BJP34" s="62"/>
      <c r="BJQ34" s="62"/>
      <c r="BJR34" s="62"/>
      <c r="BJS34" s="62"/>
      <c r="BJT34" s="62"/>
      <c r="BJU34" s="62"/>
      <c r="BJV34" s="62"/>
      <c r="BJW34" s="62"/>
      <c r="BJX34" s="62"/>
      <c r="BJY34" s="62"/>
      <c r="BJZ34" s="62"/>
      <c r="BKA34" s="62"/>
      <c r="BKB34" s="62"/>
      <c r="BKC34" s="62"/>
      <c r="BKD34" s="62"/>
      <c r="BKE34" s="62"/>
      <c r="BKF34" s="62"/>
      <c r="BKG34" s="62"/>
      <c r="BKH34" s="62"/>
      <c r="BKI34" s="62"/>
      <c r="BKJ34" s="62"/>
      <c r="BKK34" s="62"/>
      <c r="BKL34" s="62"/>
      <c r="BKM34" s="62"/>
      <c r="BKN34" s="62"/>
      <c r="BKO34" s="62"/>
      <c r="BKP34" s="62"/>
      <c r="BKQ34" s="62"/>
      <c r="BKR34" s="62"/>
      <c r="BKS34" s="62"/>
      <c r="BKT34" s="62"/>
      <c r="BKU34" s="62"/>
      <c r="BKV34" s="62"/>
      <c r="BKW34" s="62"/>
      <c r="BKX34" s="62"/>
      <c r="BKY34" s="62"/>
      <c r="BKZ34" s="62"/>
      <c r="BLA34" s="62"/>
      <c r="BLB34" s="62"/>
      <c r="BLC34" s="62"/>
      <c r="BLD34" s="62"/>
      <c r="BLE34" s="62"/>
      <c r="BLF34" s="62"/>
      <c r="BLG34" s="62"/>
      <c r="BLH34" s="62"/>
      <c r="BLI34" s="62"/>
      <c r="BLJ34" s="62"/>
      <c r="BLK34" s="62"/>
      <c r="BLL34" s="62"/>
      <c r="BLM34" s="62"/>
      <c r="BLN34" s="62"/>
      <c r="BLO34" s="62"/>
      <c r="BLP34" s="62"/>
      <c r="BLQ34" s="62"/>
      <c r="BLR34" s="62"/>
      <c r="BLS34" s="62"/>
      <c r="BLT34" s="62"/>
      <c r="BLU34" s="62"/>
      <c r="BLV34" s="62"/>
      <c r="BLW34" s="62"/>
      <c r="BLX34" s="62"/>
      <c r="BLY34" s="62"/>
      <c r="BLZ34" s="62"/>
      <c r="BMA34" s="62"/>
      <c r="BMB34" s="62"/>
      <c r="BMC34" s="62"/>
      <c r="BMD34" s="62"/>
      <c r="BME34" s="62"/>
      <c r="BMF34" s="62"/>
      <c r="BMG34" s="62"/>
      <c r="BMH34" s="62"/>
      <c r="BMI34" s="62"/>
      <c r="BMJ34" s="62"/>
      <c r="BMK34" s="62"/>
      <c r="BML34" s="62"/>
      <c r="BMM34" s="62"/>
      <c r="BMN34" s="62"/>
      <c r="BMO34" s="62"/>
      <c r="BMP34" s="62"/>
      <c r="BMQ34" s="62"/>
      <c r="BMR34" s="62"/>
      <c r="BMS34" s="62"/>
      <c r="BMT34" s="62"/>
      <c r="BMU34" s="62"/>
      <c r="BMV34" s="62"/>
      <c r="BMW34" s="62"/>
      <c r="BMX34" s="62"/>
      <c r="BMY34" s="62"/>
      <c r="BMZ34" s="62"/>
      <c r="BNA34" s="62"/>
      <c r="BNB34" s="62"/>
      <c r="BNC34" s="62"/>
      <c r="BND34" s="62"/>
      <c r="BNE34" s="62"/>
      <c r="BNF34" s="62"/>
      <c r="BNG34" s="62"/>
      <c r="BNH34" s="62"/>
      <c r="BNI34" s="62"/>
      <c r="BNJ34" s="62"/>
      <c r="BNK34" s="62"/>
      <c r="BNL34" s="62"/>
      <c r="BNM34" s="62"/>
      <c r="BNN34" s="62"/>
      <c r="BNO34" s="62"/>
      <c r="BNP34" s="62"/>
      <c r="BNQ34" s="62"/>
      <c r="BNR34" s="62"/>
      <c r="BNS34" s="62"/>
      <c r="BNT34" s="62"/>
      <c r="BNU34" s="62"/>
      <c r="BNV34" s="62"/>
      <c r="BNW34" s="62"/>
      <c r="BNX34" s="62"/>
      <c r="BNY34" s="62"/>
      <c r="BNZ34" s="62"/>
      <c r="BOA34" s="62"/>
      <c r="BOB34" s="62"/>
      <c r="BOC34" s="62"/>
      <c r="BOD34" s="62"/>
      <c r="BOE34" s="62"/>
      <c r="BOF34" s="62"/>
      <c r="BOG34" s="62"/>
      <c r="BOH34" s="62"/>
      <c r="BOI34" s="62"/>
      <c r="BOJ34" s="62"/>
      <c r="BOK34" s="62"/>
      <c r="BOL34" s="62"/>
      <c r="BOM34" s="62"/>
      <c r="BON34" s="62"/>
      <c r="BOO34" s="62"/>
      <c r="BOP34" s="62"/>
      <c r="BOQ34" s="62"/>
      <c r="BOR34" s="62"/>
      <c r="BOS34" s="62"/>
      <c r="BOT34" s="62"/>
      <c r="BOU34" s="62"/>
      <c r="BOV34" s="62"/>
      <c r="BOW34" s="62"/>
      <c r="BOX34" s="62"/>
      <c r="BOY34" s="62"/>
      <c r="BOZ34" s="62"/>
      <c r="BPA34" s="62"/>
      <c r="BPB34" s="62"/>
      <c r="BPC34" s="62"/>
      <c r="BPD34" s="62"/>
      <c r="BPE34" s="62"/>
      <c r="BPF34" s="62"/>
      <c r="BPG34" s="62"/>
      <c r="BPH34" s="62"/>
      <c r="BPI34" s="62"/>
      <c r="BPJ34" s="62"/>
      <c r="BPK34" s="62"/>
      <c r="BPL34" s="62"/>
      <c r="BPM34" s="62"/>
      <c r="BPN34" s="62"/>
      <c r="BPO34" s="62"/>
      <c r="BPP34" s="62"/>
      <c r="BPQ34" s="62"/>
      <c r="BPR34" s="62"/>
      <c r="BPS34" s="62"/>
      <c r="BPT34" s="62"/>
      <c r="BPU34" s="62"/>
      <c r="BPV34" s="62"/>
      <c r="BPW34" s="62"/>
      <c r="BPX34" s="62"/>
      <c r="BPY34" s="62"/>
      <c r="BPZ34" s="62"/>
      <c r="BQA34" s="62"/>
      <c r="BQB34" s="62"/>
      <c r="BQC34" s="62"/>
      <c r="BQD34" s="62"/>
      <c r="BQE34" s="62"/>
      <c r="BQF34" s="62"/>
      <c r="BQG34" s="62"/>
      <c r="BQH34" s="62"/>
      <c r="BQI34" s="62"/>
      <c r="BQJ34" s="62"/>
      <c r="BQK34" s="62"/>
      <c r="BQL34" s="62"/>
      <c r="BQM34" s="62"/>
      <c r="BQN34" s="62"/>
      <c r="BQO34" s="62"/>
      <c r="BQP34" s="62"/>
      <c r="BQQ34" s="62"/>
      <c r="BQR34" s="62"/>
      <c r="BQS34" s="62"/>
      <c r="BQT34" s="62"/>
      <c r="BQU34" s="62"/>
      <c r="BQV34" s="62"/>
      <c r="BQW34" s="62"/>
      <c r="BQX34" s="62"/>
      <c r="BQY34" s="62"/>
      <c r="BQZ34" s="62"/>
      <c r="BRA34" s="62"/>
      <c r="BRB34" s="62"/>
      <c r="BRC34" s="62"/>
      <c r="BRD34" s="62"/>
      <c r="BRE34" s="62"/>
      <c r="BRF34" s="62"/>
      <c r="BRG34" s="62"/>
      <c r="BRH34" s="62"/>
      <c r="BRI34" s="62"/>
      <c r="BRJ34" s="62"/>
      <c r="BRK34" s="62"/>
      <c r="BRL34" s="62"/>
      <c r="BRM34" s="62"/>
      <c r="BRN34" s="62"/>
      <c r="BRO34" s="62"/>
      <c r="BRP34" s="62"/>
      <c r="BRQ34" s="62"/>
      <c r="BRR34" s="62"/>
      <c r="BRS34" s="62"/>
      <c r="BRT34" s="62"/>
      <c r="BRU34" s="62"/>
      <c r="BRV34" s="62"/>
      <c r="BRW34" s="62"/>
      <c r="BRX34" s="62"/>
      <c r="BRY34" s="62"/>
      <c r="BRZ34" s="62"/>
      <c r="BSA34" s="62"/>
      <c r="BSB34" s="62"/>
      <c r="BSC34" s="62"/>
      <c r="BSD34" s="62"/>
      <c r="BSE34" s="62"/>
      <c r="BSF34" s="62"/>
      <c r="BSG34" s="62"/>
      <c r="BSH34" s="62"/>
      <c r="BSI34" s="62"/>
      <c r="BSJ34" s="62"/>
      <c r="BSK34" s="62"/>
      <c r="BSL34" s="62"/>
      <c r="BSM34" s="62"/>
      <c r="BSN34" s="62"/>
      <c r="BSO34" s="62"/>
      <c r="BSP34" s="62"/>
      <c r="BSQ34" s="62"/>
      <c r="BSR34" s="62"/>
      <c r="BSS34" s="62"/>
      <c r="BST34" s="62"/>
      <c r="BSU34" s="62"/>
      <c r="BSV34" s="62"/>
      <c r="BSW34" s="62"/>
      <c r="BSX34" s="62"/>
      <c r="BSY34" s="62"/>
      <c r="BSZ34" s="62"/>
      <c r="BTA34" s="62"/>
      <c r="BTB34" s="62"/>
      <c r="BTC34" s="62"/>
      <c r="BTD34" s="62"/>
      <c r="BTE34" s="62"/>
      <c r="BTF34" s="62"/>
      <c r="BTG34" s="62"/>
      <c r="BTH34" s="62"/>
      <c r="BTI34" s="62"/>
      <c r="BTJ34" s="62"/>
      <c r="BTK34" s="62"/>
      <c r="BTL34" s="62"/>
      <c r="BTM34" s="62"/>
      <c r="BTN34" s="62"/>
      <c r="BTO34" s="62"/>
      <c r="BTP34" s="62"/>
      <c r="BTQ34" s="62"/>
      <c r="BTR34" s="62"/>
      <c r="BTS34" s="62"/>
      <c r="BTT34" s="62"/>
      <c r="BTU34" s="62"/>
      <c r="BTV34" s="62"/>
      <c r="BTW34" s="62"/>
      <c r="BTX34" s="62"/>
      <c r="BTY34" s="62"/>
      <c r="BTZ34" s="62"/>
      <c r="BUA34" s="62"/>
      <c r="BUB34" s="62"/>
      <c r="BUC34" s="62"/>
      <c r="BUD34" s="62"/>
      <c r="BUE34" s="62"/>
      <c r="BUF34" s="62"/>
      <c r="BUG34" s="62"/>
      <c r="BUH34" s="62"/>
      <c r="BUI34" s="62"/>
      <c r="BUJ34" s="62"/>
      <c r="BUK34" s="62"/>
      <c r="BUL34" s="62"/>
      <c r="BUM34" s="62"/>
      <c r="BUN34" s="62"/>
      <c r="BUO34" s="62"/>
      <c r="BUP34" s="62"/>
      <c r="BUQ34" s="62"/>
      <c r="BUR34" s="62"/>
      <c r="BUS34" s="62"/>
      <c r="BUT34" s="62"/>
      <c r="BUU34" s="62"/>
      <c r="BUV34" s="62"/>
      <c r="BUW34" s="62"/>
      <c r="BUX34" s="62"/>
      <c r="BUY34" s="62"/>
      <c r="BUZ34" s="62"/>
      <c r="BVA34" s="62"/>
      <c r="BVB34" s="62"/>
      <c r="BVC34" s="62"/>
      <c r="BVD34" s="62"/>
      <c r="BVE34" s="62"/>
      <c r="BVF34" s="62"/>
      <c r="BVG34" s="62"/>
      <c r="BVH34" s="62"/>
      <c r="BVI34" s="62"/>
      <c r="BVJ34" s="62"/>
      <c r="BVK34" s="62"/>
      <c r="BVL34" s="62"/>
      <c r="BVM34" s="62"/>
      <c r="BVN34" s="62"/>
      <c r="BVO34" s="62"/>
      <c r="BVP34" s="62"/>
      <c r="BVQ34" s="62"/>
      <c r="BVR34" s="62"/>
      <c r="BVS34" s="62"/>
      <c r="BVT34" s="62"/>
      <c r="BVU34" s="62"/>
      <c r="BVV34" s="62"/>
      <c r="BVW34" s="62"/>
      <c r="BVX34" s="62"/>
      <c r="BVY34" s="62"/>
      <c r="BVZ34" s="62"/>
      <c r="BWA34" s="62"/>
      <c r="BWB34" s="62"/>
      <c r="BWC34" s="62"/>
      <c r="BWD34" s="62"/>
      <c r="BWE34" s="62"/>
      <c r="BWF34" s="62"/>
      <c r="BWG34" s="62"/>
      <c r="BWH34" s="62"/>
      <c r="BWI34" s="62"/>
      <c r="BWJ34" s="62"/>
      <c r="BWK34" s="62"/>
      <c r="BWL34" s="62"/>
      <c r="BWM34" s="62"/>
      <c r="BWN34" s="62"/>
      <c r="BWO34" s="62"/>
      <c r="BWP34" s="62"/>
      <c r="BWQ34" s="62"/>
      <c r="BWR34" s="62"/>
      <c r="BWS34" s="62"/>
      <c r="BWT34" s="62"/>
      <c r="BWU34" s="62"/>
      <c r="BWV34" s="62"/>
      <c r="BWW34" s="62"/>
      <c r="BWX34" s="62"/>
      <c r="BWY34" s="62"/>
      <c r="BWZ34" s="62"/>
      <c r="BXA34" s="62"/>
      <c r="BXB34" s="62"/>
      <c r="BXC34" s="62"/>
      <c r="BXD34" s="62"/>
      <c r="BXE34" s="62"/>
      <c r="BXF34" s="62"/>
      <c r="BXG34" s="62"/>
      <c r="BXH34" s="62"/>
      <c r="BXI34" s="62"/>
      <c r="BXJ34" s="62"/>
      <c r="BXK34" s="62"/>
      <c r="BXL34" s="62"/>
      <c r="BXM34" s="62"/>
      <c r="BXN34" s="62"/>
      <c r="BXO34" s="62"/>
      <c r="BXP34" s="62"/>
      <c r="BXQ34" s="62"/>
      <c r="BXR34" s="62"/>
      <c r="BXS34" s="62"/>
      <c r="BXT34" s="62"/>
      <c r="BXU34" s="62"/>
      <c r="BXV34" s="62"/>
      <c r="BXW34" s="62"/>
      <c r="BXX34" s="62"/>
      <c r="BXY34" s="62"/>
      <c r="BXZ34" s="62"/>
      <c r="BYA34" s="62"/>
      <c r="BYB34" s="62"/>
      <c r="BYC34" s="62"/>
      <c r="BYD34" s="62"/>
      <c r="BYE34" s="62"/>
      <c r="BYF34" s="62"/>
      <c r="BYG34" s="62"/>
      <c r="BYH34" s="62"/>
      <c r="BYI34" s="62"/>
      <c r="BYJ34" s="62"/>
      <c r="BYK34" s="62"/>
      <c r="BYL34" s="62"/>
      <c r="BYM34" s="62"/>
      <c r="BYN34" s="62"/>
      <c r="BYO34" s="62"/>
      <c r="BYP34" s="62"/>
      <c r="BYQ34" s="62"/>
      <c r="BYR34" s="62"/>
      <c r="BYS34" s="62"/>
      <c r="BYT34" s="62"/>
      <c r="BYU34" s="62"/>
      <c r="BYV34" s="62"/>
      <c r="BYW34" s="62"/>
      <c r="BYX34" s="62"/>
      <c r="BYY34" s="62"/>
      <c r="BYZ34" s="62"/>
      <c r="BZA34" s="62"/>
      <c r="BZB34" s="62"/>
      <c r="BZC34" s="62"/>
      <c r="BZD34" s="62"/>
      <c r="BZE34" s="62"/>
      <c r="BZF34" s="62"/>
      <c r="BZG34" s="62"/>
      <c r="BZH34" s="62"/>
      <c r="BZI34" s="62"/>
      <c r="BZJ34" s="62"/>
      <c r="BZK34" s="62"/>
      <c r="BZL34" s="62"/>
      <c r="BZM34" s="62"/>
      <c r="BZN34" s="62"/>
      <c r="BZO34" s="62"/>
      <c r="BZP34" s="62"/>
      <c r="BZQ34" s="62"/>
      <c r="BZR34" s="62"/>
      <c r="BZS34" s="62"/>
      <c r="BZT34" s="62"/>
      <c r="BZU34" s="62"/>
      <c r="BZV34" s="62"/>
      <c r="BZW34" s="62"/>
      <c r="BZX34" s="62"/>
      <c r="BZY34" s="62"/>
      <c r="BZZ34" s="62"/>
      <c r="CAA34" s="62"/>
      <c r="CAB34" s="62"/>
      <c r="CAC34" s="62"/>
      <c r="CAD34" s="62"/>
      <c r="CAE34" s="62"/>
      <c r="CAF34" s="62"/>
      <c r="CAG34" s="62"/>
      <c r="CAH34" s="62"/>
      <c r="CAI34" s="62"/>
      <c r="CAJ34" s="62"/>
      <c r="CAK34" s="62"/>
      <c r="CAL34" s="62"/>
      <c r="CAM34" s="62"/>
      <c r="CAN34" s="62"/>
      <c r="CAO34" s="62"/>
      <c r="CAP34" s="62"/>
      <c r="CAQ34" s="62"/>
      <c r="CAR34" s="62"/>
      <c r="CAS34" s="62"/>
      <c r="CAT34" s="62"/>
      <c r="CAU34" s="62"/>
      <c r="CAV34" s="62"/>
      <c r="CAW34" s="62"/>
      <c r="CAX34" s="62"/>
      <c r="CAY34" s="62"/>
      <c r="CAZ34" s="62"/>
      <c r="CBA34" s="62"/>
      <c r="CBB34" s="62"/>
      <c r="CBC34" s="62"/>
      <c r="CBD34" s="62"/>
      <c r="CBE34" s="62"/>
      <c r="CBF34" s="62"/>
      <c r="CBG34" s="62"/>
      <c r="CBH34" s="62"/>
      <c r="CBI34" s="62"/>
      <c r="CBJ34" s="62"/>
      <c r="CBK34" s="62"/>
      <c r="CBL34" s="62"/>
      <c r="CBM34" s="62"/>
      <c r="CBN34" s="62"/>
      <c r="CBO34" s="62"/>
      <c r="CBP34" s="62"/>
      <c r="CBQ34" s="62"/>
      <c r="CBR34" s="62"/>
      <c r="CBS34" s="62"/>
      <c r="CBT34" s="62"/>
      <c r="CBU34" s="62"/>
      <c r="CBV34" s="62"/>
      <c r="CBW34" s="62"/>
      <c r="CBX34" s="62"/>
      <c r="CBY34" s="62"/>
      <c r="CBZ34" s="62"/>
      <c r="CCA34" s="62"/>
      <c r="CCB34" s="62"/>
      <c r="CCC34" s="62"/>
      <c r="CCD34" s="62"/>
      <c r="CCE34" s="62"/>
      <c r="CCF34" s="62"/>
      <c r="CCG34" s="62"/>
      <c r="CCH34" s="62"/>
      <c r="CCI34" s="62"/>
      <c r="CCJ34" s="62"/>
      <c r="CCK34" s="62"/>
      <c r="CCL34" s="62"/>
      <c r="CCM34" s="62"/>
      <c r="CCN34" s="62"/>
      <c r="CCO34" s="62"/>
      <c r="CCP34" s="62"/>
      <c r="CCQ34" s="62"/>
      <c r="CCR34" s="62"/>
      <c r="CCS34" s="62"/>
      <c r="CCT34" s="62"/>
      <c r="CCU34" s="62"/>
      <c r="CCV34" s="62"/>
      <c r="CCW34" s="62"/>
      <c r="CCX34" s="62"/>
      <c r="CCY34" s="62"/>
      <c r="CCZ34" s="62"/>
      <c r="CDA34" s="62"/>
      <c r="CDB34" s="62"/>
      <c r="CDC34" s="62"/>
      <c r="CDD34" s="62"/>
      <c r="CDE34" s="62"/>
      <c r="CDF34" s="62"/>
      <c r="CDG34" s="62"/>
      <c r="CDH34" s="62"/>
      <c r="CDI34" s="62"/>
      <c r="CDJ34" s="62"/>
      <c r="CDK34" s="62"/>
      <c r="CDL34" s="62"/>
      <c r="CDM34" s="62"/>
      <c r="CDN34" s="62"/>
      <c r="CDO34" s="62"/>
      <c r="CDP34" s="62"/>
      <c r="CDQ34" s="62"/>
      <c r="CDR34" s="62"/>
      <c r="CDS34" s="62"/>
      <c r="CDT34" s="62"/>
      <c r="CDU34" s="62"/>
      <c r="CDV34" s="62"/>
      <c r="CDW34" s="62"/>
      <c r="CDX34" s="62"/>
    </row>
    <row r="35" spans="1:2156" s="9" customFormat="1" ht="16" customHeight="1" x14ac:dyDescent="0.35">
      <c r="A35" s="19" t="str">
        <f>"1601931"</f>
        <v>1601931</v>
      </c>
      <c r="B35" s="13" t="s">
        <v>457</v>
      </c>
      <c r="C35" s="100">
        <v>79.56</v>
      </c>
      <c r="D35" s="11">
        <v>2</v>
      </c>
      <c r="E35" s="10" t="s">
        <v>147</v>
      </c>
    </row>
    <row r="36" spans="1:2156" s="9" customFormat="1" ht="16" customHeight="1" x14ac:dyDescent="0.35">
      <c r="A36" s="19" t="s">
        <v>969</v>
      </c>
      <c r="B36" s="13" t="s">
        <v>467</v>
      </c>
      <c r="C36" s="100">
        <v>28.76</v>
      </c>
      <c r="D36" s="11">
        <v>12</v>
      </c>
      <c r="E36" s="10" t="s">
        <v>466</v>
      </c>
    </row>
    <row r="37" spans="1:2156" s="9" customFormat="1" ht="16" customHeight="1" x14ac:dyDescent="0.35">
      <c r="A37" s="19" t="s">
        <v>788</v>
      </c>
      <c r="B37" s="13" t="s">
        <v>473</v>
      </c>
      <c r="C37" s="100">
        <v>55.55</v>
      </c>
      <c r="D37" s="11">
        <v>12</v>
      </c>
      <c r="E37" s="10" t="s">
        <v>65</v>
      </c>
    </row>
    <row r="38" spans="1:2156" s="92" customFormat="1" ht="16" customHeight="1" x14ac:dyDescent="0.35">
      <c r="A38" s="19" t="str">
        <f>"0572941"</f>
        <v>0572941</v>
      </c>
      <c r="B38" s="13" t="s">
        <v>472</v>
      </c>
      <c r="C38" s="100">
        <v>36.26</v>
      </c>
      <c r="D38" s="11">
        <v>1</v>
      </c>
      <c r="E38" s="10" t="s">
        <v>14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</row>
    <row r="39" spans="1:2156" s="92" customFormat="1" ht="16" customHeight="1" x14ac:dyDescent="0.35">
      <c r="A39" s="19" t="s">
        <v>804</v>
      </c>
      <c r="B39" s="13" t="s">
        <v>803</v>
      </c>
      <c r="C39" s="283">
        <v>8.42</v>
      </c>
      <c r="D39" s="282" t="s">
        <v>805</v>
      </c>
      <c r="E39" s="10" t="s">
        <v>806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</row>
    <row r="40" spans="1:2156" s="92" customFormat="1" ht="16" customHeight="1" x14ac:dyDescent="0.35">
      <c r="A40" s="19" t="s">
        <v>1002</v>
      </c>
      <c r="B40" s="13" t="s">
        <v>875</v>
      </c>
      <c r="C40" s="283">
        <v>43.95</v>
      </c>
      <c r="D40" s="282">
        <v>6</v>
      </c>
      <c r="E40" s="10" t="s">
        <v>6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</row>
    <row r="41" spans="1:2156" s="92" customFormat="1" ht="15.75" customHeight="1" x14ac:dyDescent="0.35">
      <c r="A41" s="19" t="s">
        <v>887</v>
      </c>
      <c r="B41" s="13" t="s">
        <v>888</v>
      </c>
      <c r="C41" s="283">
        <v>54.21</v>
      </c>
      <c r="D41" s="282">
        <v>6</v>
      </c>
      <c r="E41" s="10" t="s">
        <v>77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</row>
    <row r="42" spans="1:2156" s="9" customFormat="1" ht="15.75" customHeight="1" x14ac:dyDescent="0.35">
      <c r="A42" s="19" t="str">
        <f>"3316866"</f>
        <v>3316866</v>
      </c>
      <c r="B42" s="13" t="s">
        <v>456</v>
      </c>
      <c r="C42" s="100">
        <v>27.79</v>
      </c>
      <c r="D42" s="11">
        <v>2</v>
      </c>
      <c r="E42" s="10" t="s">
        <v>135</v>
      </c>
    </row>
    <row r="43" spans="1:2156" s="9" customFormat="1" ht="16" customHeight="1" x14ac:dyDescent="0.35">
      <c r="A43" s="31">
        <v>3164235</v>
      </c>
      <c r="B43" s="30" t="s">
        <v>765</v>
      </c>
      <c r="C43" s="32">
        <v>41.26</v>
      </c>
      <c r="D43" s="11">
        <v>1</v>
      </c>
      <c r="E43" s="10" t="s">
        <v>845</v>
      </c>
    </row>
    <row r="44" spans="1:2156" s="9" customFormat="1" ht="15" customHeight="1" x14ac:dyDescent="0.35">
      <c r="A44" s="258" t="s">
        <v>46</v>
      </c>
      <c r="B44" s="259" t="s">
        <v>764</v>
      </c>
      <c r="C44" s="260">
        <v>41.26</v>
      </c>
      <c r="D44" s="25">
        <v>1</v>
      </c>
      <c r="E44" s="71" t="s">
        <v>845</v>
      </c>
    </row>
    <row r="45" spans="1:2156" s="98" customFormat="1" ht="16" customHeight="1" x14ac:dyDescent="0.35">
      <c r="A45" s="331"/>
      <c r="B45" s="332"/>
      <c r="C45" s="332"/>
      <c r="D45" s="332"/>
      <c r="E45" s="332"/>
    </row>
    <row r="46" spans="1:2156" s="98" customFormat="1" ht="16" customHeight="1" x14ac:dyDescent="0.35">
      <c r="A46" s="295" t="s">
        <v>44</v>
      </c>
      <c r="B46" s="296" t="s">
        <v>43</v>
      </c>
      <c r="C46" s="297" t="s">
        <v>42</v>
      </c>
      <c r="D46" s="298" t="s">
        <v>41</v>
      </c>
      <c r="E46" s="299" t="s">
        <v>5</v>
      </c>
      <c r="F46" s="9"/>
      <c r="G46" s="9"/>
    </row>
    <row r="47" spans="1:2156" s="98" customFormat="1" ht="16" customHeight="1" x14ac:dyDescent="0.35">
      <c r="A47" s="24" t="s">
        <v>696</v>
      </c>
      <c r="B47" s="23" t="s">
        <v>697</v>
      </c>
      <c r="C47" s="22">
        <v>60.5</v>
      </c>
      <c r="D47" s="21">
        <v>24</v>
      </c>
      <c r="E47" s="20" t="s">
        <v>698</v>
      </c>
      <c r="F47" s="9"/>
      <c r="G47" s="9"/>
    </row>
    <row r="48" spans="1:2156" s="98" customFormat="1" ht="16" customHeight="1" x14ac:dyDescent="0.35">
      <c r="A48" s="24" t="s">
        <v>850</v>
      </c>
      <c r="B48" s="23" t="s">
        <v>851</v>
      </c>
      <c r="C48" s="22">
        <v>32.6</v>
      </c>
      <c r="D48" s="21">
        <v>1</v>
      </c>
      <c r="E48" s="20" t="s">
        <v>852</v>
      </c>
      <c r="F48" s="9"/>
      <c r="G48" s="9"/>
    </row>
    <row r="49" spans="1:63" s="98" customFormat="1" ht="16" customHeight="1" x14ac:dyDescent="0.35">
      <c r="A49" s="24" t="str">
        <f>"0265207"</f>
        <v>0265207</v>
      </c>
      <c r="B49" s="23" t="s">
        <v>450</v>
      </c>
      <c r="C49" s="22">
        <v>67.37</v>
      </c>
      <c r="D49" s="21">
        <v>2</v>
      </c>
      <c r="E49" s="20">
        <v>48</v>
      </c>
      <c r="F49" s="9"/>
    </row>
    <row r="50" spans="1:63" s="98" customFormat="1" ht="16" customHeight="1" x14ac:dyDescent="0.35">
      <c r="A50" s="19" t="str">
        <f>"0268797"</f>
        <v>0268797</v>
      </c>
      <c r="B50" s="13" t="s">
        <v>1015</v>
      </c>
      <c r="C50" s="12">
        <v>66.87</v>
      </c>
      <c r="D50" s="11">
        <v>2</v>
      </c>
      <c r="E50" s="10">
        <v>48</v>
      </c>
      <c r="F50" s="9"/>
    </row>
    <row r="51" spans="1:63" s="9" customFormat="1" ht="16" customHeight="1" x14ac:dyDescent="0.35">
      <c r="A51" s="19" t="str">
        <f>"3441633"</f>
        <v>3441633</v>
      </c>
      <c r="B51" s="13" t="s">
        <v>449</v>
      </c>
      <c r="C51" s="12">
        <v>19.850000000000001</v>
      </c>
      <c r="D51" s="11">
        <v>2</v>
      </c>
      <c r="E51" s="10" t="s">
        <v>448</v>
      </c>
    </row>
    <row r="52" spans="1:63" s="9" customFormat="1" ht="16" customHeight="1" x14ac:dyDescent="0.35">
      <c r="A52" s="19" t="s">
        <v>447</v>
      </c>
      <c r="B52" s="13" t="s">
        <v>446</v>
      </c>
      <c r="C52" s="12">
        <v>74.010000000000005</v>
      </c>
      <c r="D52" s="11">
        <v>2</v>
      </c>
      <c r="E52" s="10">
        <v>48</v>
      </c>
    </row>
    <row r="53" spans="1:63" s="9" customFormat="1" ht="16" customHeight="1" x14ac:dyDescent="0.35">
      <c r="A53" s="19" t="str">
        <f>"0268748"</f>
        <v>0268748</v>
      </c>
      <c r="B53" s="13" t="s">
        <v>445</v>
      </c>
      <c r="C53" s="12">
        <v>79.099999999999994</v>
      </c>
      <c r="D53" s="11">
        <v>2</v>
      </c>
      <c r="E53" s="10">
        <v>48</v>
      </c>
      <c r="F53" s="98"/>
    </row>
    <row r="54" spans="1:63" s="9" customFormat="1" ht="16" customHeight="1" x14ac:dyDescent="0.35">
      <c r="A54" s="346" t="s">
        <v>1013</v>
      </c>
      <c r="B54" s="347" t="s">
        <v>1020</v>
      </c>
      <c r="C54" s="12">
        <v>113.96</v>
      </c>
      <c r="D54" s="11">
        <v>2</v>
      </c>
      <c r="E54" s="10">
        <v>48</v>
      </c>
      <c r="F54" s="98"/>
    </row>
    <row r="55" spans="1:63" s="9" customFormat="1" ht="16" customHeight="1" x14ac:dyDescent="0.35">
      <c r="A55" s="14">
        <v>5121992</v>
      </c>
      <c r="B55" s="13" t="s">
        <v>444</v>
      </c>
      <c r="C55" s="12">
        <v>46.43</v>
      </c>
      <c r="D55" s="49">
        <v>2</v>
      </c>
      <c r="E55" s="49" t="s">
        <v>844</v>
      </c>
    </row>
    <row r="56" spans="1:63" s="9" customFormat="1" ht="16" customHeight="1" x14ac:dyDescent="0.35">
      <c r="A56" s="19" t="str">
        <f>"7469398"</f>
        <v>7469398</v>
      </c>
      <c r="B56" s="13" t="s">
        <v>443</v>
      </c>
      <c r="C56" s="12">
        <v>59.62</v>
      </c>
      <c r="D56" s="11">
        <v>2</v>
      </c>
      <c r="E56" s="10" t="s">
        <v>442</v>
      </c>
    </row>
    <row r="57" spans="1:63" s="9" customFormat="1" ht="17.25" customHeight="1" x14ac:dyDescent="0.35">
      <c r="A57" s="19" t="str">
        <f>"2466730"</f>
        <v>2466730</v>
      </c>
      <c r="B57" s="13" t="s">
        <v>441</v>
      </c>
      <c r="C57" s="12">
        <v>43.2</v>
      </c>
      <c r="D57" s="11">
        <v>2</v>
      </c>
      <c r="E57" s="10" t="s">
        <v>440</v>
      </c>
    </row>
    <row r="58" spans="1:63" s="9" customFormat="1" ht="16" customHeight="1" x14ac:dyDescent="0.35">
      <c r="A58" s="19" t="str">
        <f>"2633261"</f>
        <v>2633261</v>
      </c>
      <c r="B58" s="13" t="s">
        <v>433</v>
      </c>
      <c r="C58" s="12">
        <v>69.86</v>
      </c>
      <c r="D58" s="11">
        <v>4</v>
      </c>
      <c r="E58" s="10" t="s">
        <v>843</v>
      </c>
    </row>
    <row r="59" spans="1:63" s="9" customFormat="1" ht="16.5" customHeight="1" x14ac:dyDescent="0.35">
      <c r="A59" s="19" t="s">
        <v>439</v>
      </c>
      <c r="B59" s="13" t="s">
        <v>438</v>
      </c>
      <c r="C59" s="12">
        <v>20.28</v>
      </c>
      <c r="D59" s="11">
        <v>2</v>
      </c>
      <c r="E59" s="10" t="s">
        <v>437</v>
      </c>
    </row>
    <row r="60" spans="1:63" s="92" customFormat="1" ht="16" customHeight="1" x14ac:dyDescent="0.35">
      <c r="A60" s="19" t="str">
        <f>"1074806"</f>
        <v>1074806</v>
      </c>
      <c r="B60" s="13" t="s">
        <v>436</v>
      </c>
      <c r="C60" s="12">
        <v>54.15</v>
      </c>
      <c r="D60" s="11">
        <v>6</v>
      </c>
      <c r="E60" s="10" t="s">
        <v>435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</row>
    <row r="61" spans="1:63" s="9" customFormat="1" ht="17.25" customHeight="1" x14ac:dyDescent="0.35">
      <c r="A61" s="19" t="str">
        <f>"1758206"</f>
        <v>1758206</v>
      </c>
      <c r="B61" s="13" t="s">
        <v>434</v>
      </c>
      <c r="C61" s="12">
        <v>79.819999999999993</v>
      </c>
      <c r="D61" s="11">
        <v>2</v>
      </c>
      <c r="E61" s="10" t="s">
        <v>842</v>
      </c>
    </row>
    <row r="62" spans="1:63" s="9" customFormat="1" ht="17.25" customHeight="1" x14ac:dyDescent="0.35">
      <c r="A62" s="19" t="s">
        <v>1004</v>
      </c>
      <c r="B62" s="347" t="s">
        <v>1006</v>
      </c>
      <c r="C62" s="12">
        <v>34.619999999999997</v>
      </c>
      <c r="D62" s="11">
        <v>1</v>
      </c>
      <c r="E62" s="10" t="s">
        <v>1005</v>
      </c>
    </row>
    <row r="63" spans="1:63" s="9" customFormat="1" ht="17.25" customHeight="1" x14ac:dyDescent="0.35">
      <c r="A63" s="19" t="s">
        <v>873</v>
      </c>
      <c r="B63" s="347" t="s">
        <v>874</v>
      </c>
      <c r="C63" s="12">
        <v>94.59</v>
      </c>
      <c r="D63" s="11">
        <v>1</v>
      </c>
      <c r="E63" s="10" t="s">
        <v>898</v>
      </c>
    </row>
    <row r="64" spans="1:63" s="9" customFormat="1" ht="17.25" customHeight="1" x14ac:dyDescent="0.35">
      <c r="A64" s="19" t="s">
        <v>909</v>
      </c>
      <c r="B64" s="13" t="s">
        <v>993</v>
      </c>
      <c r="C64" s="12">
        <v>12.12</v>
      </c>
      <c r="D64" s="11">
        <v>24</v>
      </c>
      <c r="E64" s="10" t="s">
        <v>911</v>
      </c>
    </row>
    <row r="65" spans="1:5" s="9" customFormat="1" ht="17.25" customHeight="1" x14ac:dyDescent="0.35">
      <c r="A65" s="19" t="s">
        <v>910</v>
      </c>
      <c r="B65" s="13" t="s">
        <v>994</v>
      </c>
      <c r="C65" s="12">
        <v>38.5</v>
      </c>
      <c r="D65" s="11">
        <v>72</v>
      </c>
      <c r="E65" s="10" t="s">
        <v>912</v>
      </c>
    </row>
    <row r="66" spans="1:5" s="9" customFormat="1" ht="17.25" customHeight="1" x14ac:dyDescent="0.35">
      <c r="A66" s="19" t="s">
        <v>1011</v>
      </c>
      <c r="B66" s="13" t="s">
        <v>1014</v>
      </c>
      <c r="C66" s="12">
        <v>49.97</v>
      </c>
      <c r="D66" s="11">
        <v>2</v>
      </c>
      <c r="E66" s="10" t="s">
        <v>1012</v>
      </c>
    </row>
    <row r="67" spans="1:5" s="9" customFormat="1" ht="16" customHeight="1" x14ac:dyDescent="0.35">
      <c r="A67" s="19" t="s">
        <v>704</v>
      </c>
      <c r="B67" s="13" t="s">
        <v>705</v>
      </c>
      <c r="C67" s="12">
        <v>60.89</v>
      </c>
      <c r="D67" s="11">
        <v>5</v>
      </c>
      <c r="E67" s="10" t="s">
        <v>841</v>
      </c>
    </row>
    <row r="68" spans="1:5" s="9" customFormat="1" ht="16" customHeight="1" thickBot="1" x14ac:dyDescent="0.4">
      <c r="A68" s="97" t="s">
        <v>432</v>
      </c>
      <c r="B68" s="96" t="s">
        <v>431</v>
      </c>
      <c r="C68" s="95">
        <v>52.06</v>
      </c>
      <c r="D68" s="94">
        <v>48</v>
      </c>
      <c r="E68" s="93" t="s">
        <v>840</v>
      </c>
    </row>
    <row r="69" spans="1:5" s="9" customFormat="1" ht="16" customHeight="1" thickBot="1" x14ac:dyDescent="0.4">
      <c r="A69" s="328"/>
      <c r="B69" s="329"/>
      <c r="C69" s="252"/>
      <c r="D69" s="253"/>
      <c r="E69" s="254"/>
    </row>
    <row r="70" spans="1:5" s="9" customFormat="1" ht="16" customHeight="1" x14ac:dyDescent="0.35">
      <c r="A70" s="295" t="s">
        <v>44</v>
      </c>
      <c r="B70" s="296" t="s">
        <v>43</v>
      </c>
      <c r="C70" s="297" t="s">
        <v>42</v>
      </c>
      <c r="D70" s="298" t="s">
        <v>41</v>
      </c>
      <c r="E70" s="299" t="s">
        <v>5</v>
      </c>
    </row>
    <row r="71" spans="1:5" s="9" customFormat="1" ht="16" customHeight="1" x14ac:dyDescent="0.35">
      <c r="A71" s="19" t="s">
        <v>430</v>
      </c>
      <c r="B71" s="13" t="s">
        <v>429</v>
      </c>
      <c r="C71" s="12">
        <v>89.43</v>
      </c>
      <c r="D71" s="11">
        <v>1</v>
      </c>
      <c r="E71" s="10" t="s">
        <v>428</v>
      </c>
    </row>
    <row r="72" spans="1:5" s="9" customFormat="1" ht="16" customHeight="1" x14ac:dyDescent="0.35">
      <c r="A72" s="19" t="s">
        <v>786</v>
      </c>
      <c r="B72" s="13" t="s">
        <v>427</v>
      </c>
      <c r="C72" s="12">
        <v>84.79</v>
      </c>
      <c r="D72" s="11">
        <v>1</v>
      </c>
      <c r="E72" s="10" t="s">
        <v>426</v>
      </c>
    </row>
    <row r="73" spans="1:5" s="9" customFormat="1" ht="16" customHeight="1" x14ac:dyDescent="0.35">
      <c r="A73" s="19" t="s">
        <v>784</v>
      </c>
      <c r="B73" s="13" t="s">
        <v>785</v>
      </c>
      <c r="C73" s="12">
        <v>55.79</v>
      </c>
      <c r="D73" s="11">
        <v>1</v>
      </c>
      <c r="E73" s="10" t="s">
        <v>422</v>
      </c>
    </row>
    <row r="74" spans="1:5" s="9" customFormat="1" ht="16" customHeight="1" x14ac:dyDescent="0.35">
      <c r="A74" s="14">
        <v>5418617</v>
      </c>
      <c r="B74" s="13" t="str">
        <f>"LONGE DE MORURE"</f>
        <v>LONGE DE MORURE</v>
      </c>
      <c r="C74" s="12">
        <v>93.22</v>
      </c>
      <c r="D74" s="49">
        <v>1</v>
      </c>
      <c r="E74" s="49" t="str">
        <f>"4.54KG"</f>
        <v>4.54KG</v>
      </c>
    </row>
    <row r="75" spans="1:5" s="9" customFormat="1" ht="16" customHeight="1" x14ac:dyDescent="0.35">
      <c r="A75" s="19" t="str">
        <f>"2716926"</f>
        <v>2716926</v>
      </c>
      <c r="B75" s="13" t="s">
        <v>425</v>
      </c>
      <c r="C75" s="12">
        <v>91.77</v>
      </c>
      <c r="D75" s="11">
        <v>1</v>
      </c>
      <c r="E75" s="10" t="s">
        <v>422</v>
      </c>
    </row>
    <row r="76" spans="1:5" s="90" customFormat="1" ht="16" customHeight="1" x14ac:dyDescent="0.35">
      <c r="A76" s="19" t="s">
        <v>966</v>
      </c>
      <c r="B76" s="17" t="s">
        <v>424</v>
      </c>
      <c r="C76" s="16">
        <v>67.489999999999995</v>
      </c>
      <c r="D76" s="15">
        <v>1</v>
      </c>
      <c r="E76" s="15" t="s">
        <v>327</v>
      </c>
    </row>
    <row r="77" spans="1:5" s="9" customFormat="1" ht="16" customHeight="1" x14ac:dyDescent="0.35">
      <c r="A77" s="18">
        <v>5222417</v>
      </c>
      <c r="B77" s="17" t="s">
        <v>423</v>
      </c>
      <c r="C77" s="16">
        <v>79.73</v>
      </c>
      <c r="D77" s="15">
        <v>1</v>
      </c>
      <c r="E77" s="15" t="s">
        <v>839</v>
      </c>
    </row>
    <row r="78" spans="1:5" s="9" customFormat="1" ht="16" customHeight="1" x14ac:dyDescent="0.35">
      <c r="A78" s="18">
        <v>5341922</v>
      </c>
      <c r="B78" s="17" t="s">
        <v>421</v>
      </c>
      <c r="C78" s="16">
        <v>49.39</v>
      </c>
      <c r="D78" s="15">
        <v>1</v>
      </c>
      <c r="E78" s="15" t="s">
        <v>327</v>
      </c>
    </row>
    <row r="79" spans="1:5" s="9" customFormat="1" ht="16" customHeight="1" x14ac:dyDescent="0.35">
      <c r="A79" s="19" t="s">
        <v>935</v>
      </c>
      <c r="B79" s="13" t="s">
        <v>420</v>
      </c>
      <c r="C79" s="12">
        <v>73.36</v>
      </c>
      <c r="D79" s="11">
        <v>6</v>
      </c>
      <c r="E79" s="10" t="s">
        <v>65</v>
      </c>
    </row>
    <row r="80" spans="1:5" s="9" customFormat="1" ht="16" customHeight="1" x14ac:dyDescent="0.35">
      <c r="A80" s="18">
        <v>6164828</v>
      </c>
      <c r="B80" s="17" t="s">
        <v>419</v>
      </c>
      <c r="C80" s="16">
        <v>79.7</v>
      </c>
      <c r="D80" s="15">
        <v>5</v>
      </c>
      <c r="E80" s="15" t="s">
        <v>418</v>
      </c>
    </row>
    <row r="81" spans="1:13" s="9" customFormat="1" ht="16" customHeight="1" thickBot="1" x14ac:dyDescent="0.4">
      <c r="A81" s="255" t="s">
        <v>780</v>
      </c>
      <c r="B81" s="37" t="s">
        <v>417</v>
      </c>
      <c r="C81" s="26">
        <v>87.22</v>
      </c>
      <c r="D81" s="25">
        <v>6</v>
      </c>
      <c r="E81" s="71" t="s">
        <v>837</v>
      </c>
    </row>
    <row r="82" spans="1:13" s="9" customFormat="1" ht="16" customHeight="1" thickBot="1" x14ac:dyDescent="0.4">
      <c r="A82" s="328" t="s">
        <v>416</v>
      </c>
      <c r="B82" s="329"/>
      <c r="C82" s="245"/>
      <c r="D82" s="257"/>
      <c r="E82" s="247"/>
    </row>
    <row r="83" spans="1:13" ht="16" customHeight="1" x14ac:dyDescent="0.3">
      <c r="A83" s="24" t="s">
        <v>915</v>
      </c>
      <c r="B83" s="23" t="s">
        <v>923</v>
      </c>
      <c r="C83" s="256">
        <v>50.37</v>
      </c>
      <c r="D83" s="21">
        <v>22</v>
      </c>
      <c r="E83" s="20" t="s">
        <v>836</v>
      </c>
      <c r="F83" s="1"/>
      <c r="H83" s="1"/>
      <c r="I83" s="1"/>
      <c r="J83" s="1"/>
      <c r="K83" s="1"/>
      <c r="L83" s="1"/>
      <c r="M83" s="1"/>
    </row>
    <row r="84" spans="1:13" s="9" customFormat="1" ht="16" customHeight="1" x14ac:dyDescent="0.35">
      <c r="A84" s="19" t="str">
        <f>"0410969"</f>
        <v>0410969</v>
      </c>
      <c r="B84" s="13" t="s">
        <v>455</v>
      </c>
      <c r="C84" s="12">
        <v>20.73</v>
      </c>
      <c r="D84" s="11">
        <v>24</v>
      </c>
      <c r="E84" s="10" t="s">
        <v>454</v>
      </c>
    </row>
    <row r="85" spans="1:13" s="54" customFormat="1" ht="14.25" customHeight="1" x14ac:dyDescent="0.35">
      <c r="A85" s="19" t="s">
        <v>960</v>
      </c>
      <c r="B85" s="13" t="s">
        <v>961</v>
      </c>
      <c r="C85" s="12">
        <v>54.16</v>
      </c>
      <c r="D85" s="11">
        <v>36</v>
      </c>
      <c r="E85" s="10" t="s">
        <v>810</v>
      </c>
    </row>
    <row r="86" spans="1:13" ht="16" customHeight="1" x14ac:dyDescent="0.3">
      <c r="A86" s="19" t="str">
        <f>"8010670"</f>
        <v>8010670</v>
      </c>
      <c r="B86" s="13" t="s">
        <v>453</v>
      </c>
      <c r="C86" s="12">
        <v>13.42</v>
      </c>
      <c r="D86" s="11">
        <v>48</v>
      </c>
      <c r="E86" s="10" t="s">
        <v>452</v>
      </c>
      <c r="F86" s="1"/>
      <c r="H86" s="1"/>
      <c r="I86" s="1"/>
      <c r="J86" s="1"/>
      <c r="K86" s="1"/>
      <c r="L86" s="1"/>
      <c r="M86" s="1"/>
    </row>
    <row r="87" spans="1:13" s="9" customFormat="1" ht="16" customHeight="1" x14ac:dyDescent="0.35">
      <c r="A87" s="19" t="str">
        <f>"2783595"</f>
        <v>2783595</v>
      </c>
      <c r="B87" s="13" t="s">
        <v>451</v>
      </c>
      <c r="C87" s="12">
        <v>15.29</v>
      </c>
      <c r="D87" s="11">
        <v>1</v>
      </c>
      <c r="E87" s="10" t="s">
        <v>835</v>
      </c>
    </row>
    <row r="88" spans="1:13" s="9" customFormat="1" ht="16" customHeight="1" x14ac:dyDescent="0.35">
      <c r="A88" s="91" t="s">
        <v>691</v>
      </c>
      <c r="B88" s="13" t="s">
        <v>692</v>
      </c>
      <c r="C88" s="12">
        <v>80.05</v>
      </c>
      <c r="D88" s="11">
        <v>1</v>
      </c>
      <c r="E88" s="10" t="s">
        <v>204</v>
      </c>
    </row>
    <row r="89" spans="1:13" s="9" customFormat="1" ht="16" customHeight="1" x14ac:dyDescent="0.35">
      <c r="A89" s="19" t="str">
        <f>"0856831"</f>
        <v>0856831</v>
      </c>
      <c r="B89" s="13" t="s">
        <v>415</v>
      </c>
      <c r="C89" s="12">
        <v>50.46</v>
      </c>
      <c r="D89" s="11">
        <v>6</v>
      </c>
      <c r="E89" s="10" t="s">
        <v>414</v>
      </c>
    </row>
    <row r="90" spans="1:13" s="9" customFormat="1" ht="16" customHeight="1" x14ac:dyDescent="0.35">
      <c r="A90" s="19" t="s">
        <v>413</v>
      </c>
      <c r="B90" s="13" t="s">
        <v>412</v>
      </c>
      <c r="C90" s="12">
        <v>18.3</v>
      </c>
      <c r="D90" s="11">
        <v>3</v>
      </c>
      <c r="E90" s="10" t="s">
        <v>834</v>
      </c>
    </row>
    <row r="91" spans="1:13" s="9" customFormat="1" ht="16" customHeight="1" x14ac:dyDescent="0.35">
      <c r="A91" s="19" t="s">
        <v>999</v>
      </c>
      <c r="B91" s="13" t="s">
        <v>1000</v>
      </c>
      <c r="C91" s="12">
        <v>85.7</v>
      </c>
      <c r="D91" s="11">
        <v>48</v>
      </c>
      <c r="E91" s="10" t="s">
        <v>1001</v>
      </c>
    </row>
    <row r="92" spans="1:13" s="9" customFormat="1" ht="16" customHeight="1" x14ac:dyDescent="0.35">
      <c r="A92" s="19" t="s">
        <v>462</v>
      </c>
      <c r="B92" s="30" t="s">
        <v>461</v>
      </c>
      <c r="C92" s="100">
        <v>40.07</v>
      </c>
      <c r="D92" s="11">
        <v>3</v>
      </c>
      <c r="E92" s="10" t="s">
        <v>838</v>
      </c>
    </row>
    <row r="93" spans="1:13" s="9" customFormat="1" ht="16" customHeight="1" x14ac:dyDescent="0.35">
      <c r="A93" s="19" t="s">
        <v>402</v>
      </c>
      <c r="B93" s="13" t="s">
        <v>401</v>
      </c>
      <c r="C93" s="12">
        <v>71.430000000000007</v>
      </c>
      <c r="D93" s="11">
        <v>1</v>
      </c>
      <c r="E93" s="10" t="s">
        <v>400</v>
      </c>
    </row>
    <row r="94" spans="1:13" s="9" customFormat="1" ht="16" customHeight="1" x14ac:dyDescent="0.35">
      <c r="A94" s="24" t="s">
        <v>408</v>
      </c>
      <c r="B94" s="23" t="s">
        <v>407</v>
      </c>
      <c r="C94" s="22">
        <v>95.5</v>
      </c>
      <c r="D94" s="21">
        <v>4</v>
      </c>
      <c r="E94" s="20" t="s">
        <v>406</v>
      </c>
    </row>
    <row r="95" spans="1:13" s="9" customFormat="1" ht="14.25" customHeight="1" x14ac:dyDescent="0.35">
      <c r="A95" s="19" t="s">
        <v>405</v>
      </c>
      <c r="B95" s="13" t="s">
        <v>718</v>
      </c>
      <c r="C95" s="12">
        <v>62.94</v>
      </c>
      <c r="D95" s="11">
        <v>1</v>
      </c>
      <c r="E95" s="10" t="s">
        <v>833</v>
      </c>
    </row>
    <row r="96" spans="1:13" s="9" customFormat="1" ht="20.25" customHeight="1" x14ac:dyDescent="0.35">
      <c r="A96" s="24" t="s">
        <v>889</v>
      </c>
      <c r="B96" s="23" t="s">
        <v>890</v>
      </c>
      <c r="C96" s="22">
        <v>51.71</v>
      </c>
      <c r="D96" s="21">
        <v>1</v>
      </c>
      <c r="E96" s="20" t="s">
        <v>891</v>
      </c>
    </row>
    <row r="97" spans="1:73" s="9" customFormat="1" ht="15.75" customHeight="1" x14ac:dyDescent="0.35">
      <c r="A97" s="19" t="s">
        <v>777</v>
      </c>
      <c r="B97" s="103" t="s">
        <v>460</v>
      </c>
      <c r="C97" s="102">
        <v>51.93</v>
      </c>
      <c r="D97" s="101">
        <v>8</v>
      </c>
      <c r="E97" s="14" t="s">
        <v>459</v>
      </c>
    </row>
    <row r="98" spans="1:73" s="9" customFormat="1" ht="15.75" customHeight="1" x14ac:dyDescent="0.35">
      <c r="A98" s="19" t="s">
        <v>853</v>
      </c>
      <c r="B98" s="103" t="s">
        <v>807</v>
      </c>
      <c r="C98" s="102">
        <v>26.48</v>
      </c>
      <c r="D98" s="101">
        <v>1</v>
      </c>
      <c r="E98" s="14" t="s">
        <v>428</v>
      </c>
    </row>
    <row r="99" spans="1:73" s="48" customFormat="1" ht="15.75" customHeight="1" x14ac:dyDescent="0.35">
      <c r="A99" s="288"/>
      <c r="B99" s="103" t="s">
        <v>920</v>
      </c>
      <c r="C99" s="102"/>
      <c r="D99" s="101"/>
      <c r="E99" s="14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</row>
    <row r="100" spans="1:73" s="9" customFormat="1" ht="15" customHeight="1" x14ac:dyDescent="0.35">
      <c r="A100" s="19" t="s">
        <v>404</v>
      </c>
      <c r="B100" s="13" t="s">
        <v>403</v>
      </c>
      <c r="C100" s="12">
        <v>40.68</v>
      </c>
      <c r="D100" s="11">
        <v>1</v>
      </c>
      <c r="E100" s="10" t="s">
        <v>833</v>
      </c>
    </row>
    <row r="101" spans="1:73" s="9" customFormat="1" ht="15" customHeight="1" x14ac:dyDescent="0.35">
      <c r="A101" s="19" t="s">
        <v>411</v>
      </c>
      <c r="B101" s="13" t="s">
        <v>410</v>
      </c>
      <c r="C101" s="12">
        <v>24.48</v>
      </c>
      <c r="D101" s="11">
        <v>1</v>
      </c>
      <c r="E101" s="10" t="s">
        <v>409</v>
      </c>
    </row>
    <row r="102" spans="1:73" s="9" customFormat="1" ht="15" customHeight="1" thickBot="1" x14ac:dyDescent="0.4">
      <c r="A102" s="333"/>
      <c r="B102" s="334"/>
      <c r="C102" s="248"/>
      <c r="D102" s="249"/>
      <c r="E102" s="250"/>
    </row>
    <row r="103" spans="1:73" s="9" customFormat="1" ht="15" customHeight="1" x14ac:dyDescent="0.35">
      <c r="A103" s="295" t="s">
        <v>44</v>
      </c>
      <c r="B103" s="296" t="s">
        <v>43</v>
      </c>
      <c r="C103" s="297" t="s">
        <v>42</v>
      </c>
      <c r="D103" s="298" t="s">
        <v>41</v>
      </c>
      <c r="E103" s="299" t="s">
        <v>5</v>
      </c>
    </row>
    <row r="104" spans="1:73" s="9" customFormat="1" ht="15" customHeight="1" x14ac:dyDescent="0.35">
      <c r="A104" s="18">
        <v>5442464</v>
      </c>
      <c r="B104" s="17" t="s">
        <v>399</v>
      </c>
      <c r="C104" s="40">
        <v>79.39</v>
      </c>
      <c r="D104" s="15">
        <v>1</v>
      </c>
      <c r="E104" s="15" t="s">
        <v>14</v>
      </c>
    </row>
    <row r="105" spans="1:73" s="9" customFormat="1" ht="15" customHeight="1" x14ac:dyDescent="0.35">
      <c r="A105" s="18">
        <v>7028309</v>
      </c>
      <c r="B105" s="13" t="s">
        <v>398</v>
      </c>
      <c r="C105" s="12">
        <v>31.21</v>
      </c>
      <c r="D105" s="11">
        <v>6</v>
      </c>
      <c r="E105" s="10" t="s">
        <v>49</v>
      </c>
    </row>
    <row r="106" spans="1:73" s="9" customFormat="1" ht="15" customHeight="1" x14ac:dyDescent="0.35">
      <c r="A106" s="18">
        <v>5340365</v>
      </c>
      <c r="B106" s="17" t="s">
        <v>397</v>
      </c>
      <c r="C106" s="40">
        <v>52.27</v>
      </c>
      <c r="D106" s="15">
        <v>6</v>
      </c>
      <c r="E106" s="15" t="s">
        <v>396</v>
      </c>
    </row>
    <row r="107" spans="1:73" s="9" customFormat="1" ht="15" customHeight="1" x14ac:dyDescent="0.35">
      <c r="A107" s="19" t="s">
        <v>770</v>
      </c>
      <c r="B107" s="13" t="s">
        <v>395</v>
      </c>
      <c r="C107" s="12">
        <v>30.76</v>
      </c>
      <c r="D107" s="11">
        <v>6</v>
      </c>
      <c r="E107" s="10" t="s">
        <v>49</v>
      </c>
    </row>
    <row r="108" spans="1:73" s="9" customFormat="1" ht="15" customHeight="1" x14ac:dyDescent="0.35">
      <c r="A108" s="19" t="s">
        <v>394</v>
      </c>
      <c r="B108" s="13" t="s">
        <v>393</v>
      </c>
      <c r="C108" s="12">
        <v>33.159999999999997</v>
      </c>
      <c r="D108" s="11">
        <v>6</v>
      </c>
      <c r="E108" s="10" t="s">
        <v>49</v>
      </c>
    </row>
    <row r="109" spans="1:73" s="9" customFormat="1" ht="15" customHeight="1" x14ac:dyDescent="0.35">
      <c r="A109" s="19" t="s">
        <v>392</v>
      </c>
      <c r="B109" s="13" t="s">
        <v>391</v>
      </c>
      <c r="C109" s="12">
        <v>26.17</v>
      </c>
      <c r="D109" s="11">
        <v>6</v>
      </c>
      <c r="E109" s="10" t="s">
        <v>49</v>
      </c>
    </row>
    <row r="110" spans="1:73" s="9" customFormat="1" ht="15" customHeight="1" x14ac:dyDescent="0.35">
      <c r="A110" s="19" t="s">
        <v>390</v>
      </c>
      <c r="B110" s="13" t="s">
        <v>934</v>
      </c>
      <c r="C110" s="12">
        <v>41.26</v>
      </c>
      <c r="D110" s="11">
        <v>6</v>
      </c>
      <c r="E110" s="10" t="s">
        <v>49</v>
      </c>
    </row>
    <row r="111" spans="1:73" s="9" customFormat="1" ht="15" customHeight="1" x14ac:dyDescent="0.35">
      <c r="A111" s="19" t="s">
        <v>389</v>
      </c>
      <c r="B111" s="13" t="s">
        <v>388</v>
      </c>
      <c r="C111" s="12">
        <v>42.35</v>
      </c>
      <c r="D111" s="11">
        <v>6</v>
      </c>
      <c r="E111" s="10" t="s">
        <v>49</v>
      </c>
    </row>
    <row r="112" spans="1:73" s="9" customFormat="1" ht="15" customHeight="1" x14ac:dyDescent="0.35">
      <c r="A112" s="18">
        <v>5340379</v>
      </c>
      <c r="B112" s="17" t="s">
        <v>387</v>
      </c>
      <c r="C112" s="16">
        <v>42.37</v>
      </c>
      <c r="D112" s="11">
        <v>6</v>
      </c>
      <c r="E112" s="10" t="s">
        <v>49</v>
      </c>
    </row>
    <row r="113" spans="1:14" s="9" customFormat="1" ht="15" customHeight="1" x14ac:dyDescent="0.35">
      <c r="A113" s="19" t="s">
        <v>767</v>
      </c>
      <c r="B113" s="13" t="s">
        <v>768</v>
      </c>
      <c r="C113" s="12">
        <v>34.979999999999997</v>
      </c>
      <c r="D113" s="11">
        <v>6</v>
      </c>
      <c r="E113" s="10" t="s">
        <v>49</v>
      </c>
    </row>
    <row r="114" spans="1:14" s="9" customFormat="1" ht="15" customHeight="1" x14ac:dyDescent="0.35">
      <c r="A114" s="14">
        <v>438663</v>
      </c>
      <c r="B114" s="13" t="str">
        <f>"COURGETTE VERTE QUART SG"</f>
        <v>COURGETTE VERTE QUART SG</v>
      </c>
      <c r="C114" s="12">
        <v>27.18</v>
      </c>
      <c r="D114" s="49">
        <v>6</v>
      </c>
      <c r="E114" s="49" t="str">
        <f>"2KG"</f>
        <v>2KG</v>
      </c>
    </row>
    <row r="115" spans="1:14" s="9" customFormat="1" ht="15" customHeight="1" x14ac:dyDescent="0.35">
      <c r="A115" s="18">
        <v>177972</v>
      </c>
      <c r="B115" s="17" t="s">
        <v>386</v>
      </c>
      <c r="C115" s="16">
        <v>42.66</v>
      </c>
      <c r="D115" s="15">
        <v>6</v>
      </c>
      <c r="E115" s="15" t="s">
        <v>49</v>
      </c>
    </row>
    <row r="116" spans="1:14" s="9" customFormat="1" ht="15" customHeight="1" x14ac:dyDescent="0.35">
      <c r="A116" s="18">
        <v>4511420</v>
      </c>
      <c r="B116" s="17" t="s">
        <v>385</v>
      </c>
      <c r="C116" s="16">
        <v>31.97</v>
      </c>
      <c r="D116" s="15">
        <v>4</v>
      </c>
      <c r="E116" s="15" t="s">
        <v>49</v>
      </c>
    </row>
    <row r="117" spans="1:14" s="9" customFormat="1" ht="15" customHeight="1" x14ac:dyDescent="0.35">
      <c r="A117" s="19" t="s">
        <v>941</v>
      </c>
      <c r="B117" s="13" t="s">
        <v>384</v>
      </c>
      <c r="C117" s="16">
        <v>36.700000000000003</v>
      </c>
      <c r="D117" s="9">
        <v>6</v>
      </c>
      <c r="E117" s="10" t="s">
        <v>383</v>
      </c>
    </row>
    <row r="118" spans="1:14" s="9" customFormat="1" ht="15" customHeight="1" x14ac:dyDescent="0.35">
      <c r="A118" s="19" t="s">
        <v>883</v>
      </c>
      <c r="B118" s="13" t="s">
        <v>884</v>
      </c>
      <c r="C118" s="16">
        <v>26.06</v>
      </c>
      <c r="D118" s="9">
        <v>2</v>
      </c>
      <c r="E118" s="10" t="s">
        <v>876</v>
      </c>
    </row>
    <row r="119" spans="1:14" s="9" customFormat="1" ht="15" customHeight="1" x14ac:dyDescent="0.35">
      <c r="A119" s="19" t="s">
        <v>881</v>
      </c>
      <c r="B119" s="13" t="s">
        <v>882</v>
      </c>
      <c r="C119" s="16">
        <v>36.409999999999997</v>
      </c>
      <c r="D119" s="11">
        <v>2</v>
      </c>
      <c r="E119" s="10" t="s">
        <v>876</v>
      </c>
    </row>
    <row r="120" spans="1:14" s="9" customFormat="1" ht="15" customHeight="1" x14ac:dyDescent="0.35">
      <c r="A120" s="19" t="s">
        <v>943</v>
      </c>
      <c r="B120" s="13" t="s">
        <v>382</v>
      </c>
      <c r="C120" s="12">
        <v>37.020000000000003</v>
      </c>
      <c r="D120" s="11">
        <v>9</v>
      </c>
      <c r="E120" s="10" t="s">
        <v>65</v>
      </c>
    </row>
    <row r="121" spans="1:14" s="9" customFormat="1" ht="15" customHeight="1" x14ac:dyDescent="0.35">
      <c r="A121" s="19" t="s">
        <v>942</v>
      </c>
      <c r="B121" s="13" t="s">
        <v>381</v>
      </c>
      <c r="C121" s="12">
        <v>32.520000000000003</v>
      </c>
      <c r="D121" s="11">
        <v>9</v>
      </c>
      <c r="E121" s="10" t="s">
        <v>65</v>
      </c>
    </row>
    <row r="122" spans="1:14" s="9" customFormat="1" ht="15" customHeight="1" x14ac:dyDescent="0.35">
      <c r="A122" s="19" t="s">
        <v>945</v>
      </c>
      <c r="B122" s="13" t="s">
        <v>380</v>
      </c>
      <c r="C122" s="12">
        <v>32.93</v>
      </c>
      <c r="D122" s="11">
        <v>6</v>
      </c>
      <c r="E122" s="10" t="s">
        <v>49</v>
      </c>
    </row>
    <row r="123" spans="1:14" s="9" customFormat="1" ht="15" customHeight="1" x14ac:dyDescent="0.35">
      <c r="A123" s="19" t="s">
        <v>379</v>
      </c>
      <c r="B123" s="13" t="s">
        <v>378</v>
      </c>
      <c r="C123" s="12">
        <v>34.47</v>
      </c>
      <c r="D123" s="11">
        <v>6</v>
      </c>
      <c r="E123" s="10" t="s">
        <v>49</v>
      </c>
    </row>
    <row r="124" spans="1:14" s="2" customFormat="1" ht="15" customHeight="1" x14ac:dyDescent="0.3">
      <c r="A124" s="19" t="s">
        <v>947</v>
      </c>
      <c r="B124" s="13" t="s">
        <v>695</v>
      </c>
      <c r="C124" s="12">
        <v>31.13</v>
      </c>
      <c r="D124" s="11">
        <v>6</v>
      </c>
      <c r="E124" s="10" t="s">
        <v>49</v>
      </c>
      <c r="F124" s="3"/>
      <c r="G124" s="1"/>
      <c r="N124" s="1"/>
    </row>
    <row r="125" spans="1:14" s="9" customFormat="1" ht="15" customHeight="1" x14ac:dyDescent="0.35">
      <c r="A125" s="19" t="s">
        <v>694</v>
      </c>
      <c r="B125" s="13" t="s">
        <v>693</v>
      </c>
      <c r="C125" s="12"/>
      <c r="D125" s="11">
        <v>6</v>
      </c>
      <c r="E125" s="10" t="s">
        <v>49</v>
      </c>
    </row>
    <row r="126" spans="1:14" s="9" customFormat="1" ht="15" customHeight="1" x14ac:dyDescent="0.35">
      <c r="A126" s="19" t="s">
        <v>944</v>
      </c>
      <c r="B126" s="13" t="s">
        <v>377</v>
      </c>
      <c r="C126" s="12">
        <v>49.08</v>
      </c>
      <c r="D126" s="11">
        <v>6</v>
      </c>
      <c r="E126" s="10" t="s">
        <v>49</v>
      </c>
    </row>
    <row r="127" spans="1:14" s="9" customFormat="1" ht="15" customHeight="1" x14ac:dyDescent="0.35">
      <c r="A127" s="19" t="s">
        <v>769</v>
      </c>
      <c r="B127" s="13" t="s">
        <v>376</v>
      </c>
      <c r="C127" s="12">
        <v>37.86</v>
      </c>
      <c r="D127" s="11">
        <v>6</v>
      </c>
      <c r="E127" s="10" t="s">
        <v>49</v>
      </c>
    </row>
    <row r="128" spans="1:14" s="9" customFormat="1" ht="15" customHeight="1" x14ac:dyDescent="0.35">
      <c r="A128" s="19" t="str">
        <f>"0353021"</f>
        <v>0353021</v>
      </c>
      <c r="B128" s="13" t="s">
        <v>375</v>
      </c>
      <c r="C128" s="12">
        <v>34.409999999999997</v>
      </c>
      <c r="D128" s="11">
        <v>4</v>
      </c>
      <c r="E128" s="10" t="s">
        <v>374</v>
      </c>
    </row>
    <row r="129" spans="1:419" s="9" customFormat="1" ht="15" customHeight="1" x14ac:dyDescent="0.35">
      <c r="A129" s="19" t="str">
        <f>"0439802"</f>
        <v>0439802</v>
      </c>
      <c r="B129" s="13" t="s">
        <v>373</v>
      </c>
      <c r="C129" s="12">
        <v>44.86</v>
      </c>
      <c r="D129" s="11">
        <v>6</v>
      </c>
      <c r="E129" s="10" t="s">
        <v>49</v>
      </c>
    </row>
    <row r="130" spans="1:419" s="9" customFormat="1" ht="15" customHeight="1" x14ac:dyDescent="0.35">
      <c r="A130" s="19" t="s">
        <v>946</v>
      </c>
      <c r="B130" s="13" t="s">
        <v>372</v>
      </c>
      <c r="C130" s="12">
        <v>35.520000000000003</v>
      </c>
      <c r="D130" s="11">
        <v>6</v>
      </c>
      <c r="E130" s="10" t="s">
        <v>49</v>
      </c>
    </row>
    <row r="131" spans="1:419" s="9" customFormat="1" ht="15" customHeight="1" x14ac:dyDescent="0.35">
      <c r="A131" s="19" t="s">
        <v>371</v>
      </c>
      <c r="B131" s="13" t="s">
        <v>370</v>
      </c>
      <c r="C131" s="12">
        <v>39.9</v>
      </c>
      <c r="D131" s="11">
        <v>6</v>
      </c>
      <c r="E131" s="10" t="s">
        <v>49</v>
      </c>
    </row>
    <row r="132" spans="1:419" s="9" customFormat="1" ht="15" customHeight="1" x14ac:dyDescent="0.35">
      <c r="A132" s="19" t="s">
        <v>369</v>
      </c>
      <c r="B132" s="13" t="s">
        <v>368</v>
      </c>
      <c r="C132" s="12">
        <v>21.83</v>
      </c>
      <c r="D132" s="11">
        <v>6</v>
      </c>
      <c r="E132" s="10" t="s">
        <v>49</v>
      </c>
    </row>
    <row r="133" spans="1:419" s="9" customFormat="1" ht="15" customHeight="1" x14ac:dyDescent="0.35">
      <c r="A133" s="19" t="s">
        <v>367</v>
      </c>
      <c r="B133" s="13" t="s">
        <v>366</v>
      </c>
      <c r="C133" s="12">
        <v>29.56</v>
      </c>
      <c r="D133" s="11">
        <v>6</v>
      </c>
      <c r="E133" s="10" t="s">
        <v>49</v>
      </c>
    </row>
    <row r="134" spans="1:419" s="9" customFormat="1" ht="15" customHeight="1" x14ac:dyDescent="0.35">
      <c r="A134" s="19" t="s">
        <v>365</v>
      </c>
      <c r="B134" s="13" t="s">
        <v>364</v>
      </c>
      <c r="C134" s="12">
        <v>31.68</v>
      </c>
      <c r="D134" s="11">
        <v>6</v>
      </c>
      <c r="E134" s="10" t="s">
        <v>49</v>
      </c>
    </row>
    <row r="135" spans="1:419" s="9" customFormat="1" ht="15" customHeight="1" x14ac:dyDescent="0.35">
      <c r="A135" s="19" t="s">
        <v>363</v>
      </c>
      <c r="B135" s="13" t="s">
        <v>362</v>
      </c>
      <c r="C135" s="12">
        <v>25.04</v>
      </c>
      <c r="D135" s="11">
        <v>6</v>
      </c>
      <c r="E135" s="10" t="s">
        <v>49</v>
      </c>
    </row>
    <row r="136" spans="1:419" s="9" customFormat="1" ht="16" customHeight="1" x14ac:dyDescent="0.35">
      <c r="A136" s="19" t="s">
        <v>361</v>
      </c>
      <c r="B136" s="13" t="s">
        <v>360</v>
      </c>
      <c r="C136" s="12">
        <v>21.11</v>
      </c>
      <c r="D136" s="11">
        <v>6</v>
      </c>
      <c r="E136" s="10" t="s">
        <v>49</v>
      </c>
    </row>
    <row r="137" spans="1:419" s="9" customFormat="1" ht="16" customHeight="1" x14ac:dyDescent="0.35">
      <c r="A137" s="18" t="str">
        <f>"5151974"</f>
        <v>5151974</v>
      </c>
      <c r="B137" s="17" t="s">
        <v>359</v>
      </c>
      <c r="C137" s="16">
        <v>16.600000000000001</v>
      </c>
      <c r="D137" s="15">
        <v>5</v>
      </c>
      <c r="E137" s="15" t="s">
        <v>65</v>
      </c>
    </row>
    <row r="138" spans="1:419" s="9" customFormat="1" ht="15.75" customHeight="1" x14ac:dyDescent="0.35">
      <c r="A138" s="19" t="s">
        <v>358</v>
      </c>
      <c r="B138" s="13" t="s">
        <v>357</v>
      </c>
      <c r="C138" s="12">
        <v>21.8</v>
      </c>
      <c r="D138" s="11">
        <v>4</v>
      </c>
      <c r="E138" s="10" t="s">
        <v>356</v>
      </c>
    </row>
    <row r="139" spans="1:419" x14ac:dyDescent="0.3">
      <c r="A139" s="19" t="s">
        <v>355</v>
      </c>
      <c r="B139" s="13" t="s">
        <v>354</v>
      </c>
      <c r="C139" s="12">
        <v>33.28</v>
      </c>
      <c r="D139" s="11">
        <v>6</v>
      </c>
      <c r="E139" s="10" t="s">
        <v>49</v>
      </c>
    </row>
    <row r="140" spans="1:419" s="89" customFormat="1" ht="17.25" customHeight="1" x14ac:dyDescent="0.25">
      <c r="A140" s="19" t="s">
        <v>353</v>
      </c>
      <c r="B140" s="13" t="s">
        <v>352</v>
      </c>
      <c r="C140" s="38">
        <v>39.07</v>
      </c>
      <c r="D140" s="11">
        <v>6</v>
      </c>
      <c r="E140" s="10" t="s">
        <v>49</v>
      </c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  <c r="EJ140" s="52"/>
      <c r="EK140" s="52"/>
      <c r="EL140" s="52"/>
      <c r="EM140" s="52"/>
      <c r="EN140" s="52"/>
      <c r="EO140" s="52"/>
      <c r="EP140" s="52"/>
      <c r="EQ140" s="52"/>
      <c r="ER140" s="52"/>
      <c r="ES140" s="52"/>
      <c r="ET140" s="52"/>
      <c r="EU140" s="52"/>
      <c r="EV140" s="52"/>
      <c r="EW140" s="52"/>
      <c r="EX140" s="52"/>
      <c r="EY140" s="52"/>
      <c r="EZ140" s="52"/>
      <c r="FA140" s="52"/>
      <c r="FB140" s="52"/>
      <c r="FC140" s="52"/>
      <c r="FD140" s="52"/>
      <c r="FE140" s="52"/>
      <c r="FF140" s="52"/>
      <c r="FG140" s="52"/>
      <c r="FH140" s="52"/>
      <c r="FI140" s="52"/>
      <c r="FJ140" s="52"/>
      <c r="FK140" s="52"/>
      <c r="FL140" s="52"/>
      <c r="FM140" s="52"/>
      <c r="FN140" s="52"/>
      <c r="FO140" s="52"/>
      <c r="FP140" s="52"/>
      <c r="FQ140" s="52"/>
      <c r="FR140" s="52"/>
      <c r="FS140" s="52"/>
      <c r="FT140" s="52"/>
      <c r="FU140" s="52"/>
      <c r="FV140" s="52"/>
      <c r="FW140" s="52"/>
      <c r="FX140" s="52"/>
      <c r="FY140" s="52"/>
      <c r="FZ140" s="52"/>
      <c r="GA140" s="52"/>
      <c r="GB140" s="52"/>
      <c r="GC140" s="52"/>
      <c r="GD140" s="52"/>
      <c r="GE140" s="52"/>
      <c r="GF140" s="52"/>
      <c r="GG140" s="52"/>
      <c r="GH140" s="52"/>
      <c r="GI140" s="52"/>
      <c r="GJ140" s="52"/>
      <c r="GK140" s="52"/>
      <c r="GL140" s="52"/>
      <c r="GM140" s="52"/>
      <c r="GN140" s="52"/>
      <c r="GO140" s="52"/>
      <c r="GP140" s="52"/>
      <c r="GQ140" s="52"/>
      <c r="GR140" s="52"/>
      <c r="GS140" s="52"/>
      <c r="GT140" s="52"/>
      <c r="GU140" s="52"/>
      <c r="GV140" s="52"/>
      <c r="GW140" s="52"/>
      <c r="GX140" s="52"/>
      <c r="GY140" s="52"/>
      <c r="GZ140" s="52"/>
      <c r="HA140" s="52"/>
      <c r="HB140" s="52"/>
      <c r="HC140" s="52"/>
      <c r="HD140" s="52"/>
      <c r="HE140" s="52"/>
      <c r="HF140" s="52"/>
      <c r="HG140" s="52"/>
      <c r="HH140" s="52"/>
      <c r="HI140" s="52"/>
      <c r="HJ140" s="52"/>
      <c r="HK140" s="52"/>
      <c r="HL140" s="52"/>
      <c r="HM140" s="52"/>
      <c r="HN140" s="52"/>
      <c r="HO140" s="52"/>
      <c r="HP140" s="52"/>
      <c r="HQ140" s="52"/>
      <c r="HR140" s="52"/>
      <c r="HS140" s="52"/>
      <c r="HT140" s="52"/>
      <c r="HU140" s="52"/>
      <c r="HV140" s="52"/>
      <c r="HW140" s="52"/>
      <c r="HX140" s="52"/>
      <c r="HY140" s="52"/>
      <c r="HZ140" s="52"/>
      <c r="IA140" s="52"/>
      <c r="IB140" s="52"/>
      <c r="IC140" s="52"/>
      <c r="ID140" s="52"/>
      <c r="IE140" s="52"/>
      <c r="IF140" s="52"/>
      <c r="IG140" s="52"/>
      <c r="IH140" s="52"/>
      <c r="II140" s="52"/>
      <c r="IJ140" s="52"/>
      <c r="IK140" s="52"/>
      <c r="IL140" s="52"/>
      <c r="IM140" s="52"/>
      <c r="IN140" s="52"/>
      <c r="IO140" s="52"/>
      <c r="IP140" s="52"/>
      <c r="IQ140" s="52"/>
      <c r="IR140" s="52"/>
      <c r="IS140" s="52"/>
      <c r="IT140" s="52"/>
      <c r="IU140" s="52"/>
      <c r="IV140" s="52"/>
      <c r="IW140" s="52"/>
      <c r="IX140" s="52"/>
      <c r="IY140" s="52"/>
      <c r="IZ140" s="52"/>
      <c r="JA140" s="52"/>
      <c r="JB140" s="52"/>
      <c r="JC140" s="52"/>
      <c r="JD140" s="52"/>
      <c r="JE140" s="52"/>
      <c r="JF140" s="52"/>
      <c r="JG140" s="52"/>
      <c r="JH140" s="52"/>
      <c r="JI140" s="52"/>
      <c r="JJ140" s="52"/>
      <c r="JK140" s="52"/>
      <c r="JL140" s="52"/>
      <c r="JM140" s="52"/>
      <c r="JN140" s="52"/>
      <c r="JO140" s="52"/>
      <c r="JP140" s="52"/>
      <c r="JQ140" s="52"/>
      <c r="JR140" s="52"/>
      <c r="JS140" s="52"/>
      <c r="JT140" s="52"/>
      <c r="JU140" s="52"/>
      <c r="JV140" s="52"/>
      <c r="JW140" s="52"/>
      <c r="JX140" s="52"/>
      <c r="JY140" s="52"/>
      <c r="JZ140" s="52"/>
      <c r="KA140" s="52"/>
      <c r="KB140" s="52"/>
      <c r="KC140" s="52"/>
      <c r="KD140" s="52"/>
      <c r="KE140" s="52"/>
      <c r="KF140" s="52"/>
      <c r="KG140" s="52"/>
      <c r="KH140" s="52"/>
      <c r="KI140" s="52"/>
      <c r="KJ140" s="52"/>
      <c r="KK140" s="52"/>
      <c r="KL140" s="52"/>
      <c r="KM140" s="52"/>
      <c r="KN140" s="52"/>
      <c r="KO140" s="52"/>
      <c r="KP140" s="52"/>
      <c r="KQ140" s="52"/>
      <c r="KR140" s="52"/>
      <c r="KS140" s="52"/>
      <c r="KT140" s="52"/>
      <c r="KU140" s="52"/>
      <c r="KV140" s="52"/>
      <c r="KW140" s="52"/>
      <c r="KX140" s="52"/>
      <c r="KY140" s="52"/>
      <c r="KZ140" s="52"/>
      <c r="LA140" s="52"/>
      <c r="LB140" s="52"/>
      <c r="LC140" s="52"/>
      <c r="LD140" s="52"/>
      <c r="LE140" s="52"/>
      <c r="LF140" s="52"/>
      <c r="LG140" s="52"/>
      <c r="LH140" s="52"/>
      <c r="LI140" s="52"/>
      <c r="LJ140" s="52"/>
      <c r="LK140" s="52"/>
      <c r="LL140" s="52"/>
      <c r="LM140" s="52"/>
      <c r="LN140" s="52"/>
      <c r="LO140" s="52"/>
      <c r="LP140" s="52"/>
      <c r="LQ140" s="52"/>
      <c r="LR140" s="52"/>
      <c r="LS140" s="52"/>
      <c r="LT140" s="52"/>
      <c r="LU140" s="52"/>
      <c r="LV140" s="52"/>
      <c r="LW140" s="52"/>
      <c r="LX140" s="52"/>
      <c r="LY140" s="52"/>
      <c r="LZ140" s="52"/>
      <c r="MA140" s="52"/>
      <c r="MB140" s="52"/>
      <c r="MC140" s="52"/>
      <c r="MD140" s="52"/>
      <c r="ME140" s="52"/>
      <c r="MF140" s="52"/>
      <c r="MG140" s="52"/>
      <c r="MH140" s="52"/>
      <c r="MI140" s="52"/>
      <c r="MJ140" s="52"/>
      <c r="MK140" s="52"/>
      <c r="ML140" s="52"/>
      <c r="MM140" s="52"/>
      <c r="MN140" s="52"/>
      <c r="MO140" s="52"/>
      <c r="MP140" s="52"/>
      <c r="MQ140" s="52"/>
      <c r="MR140" s="52"/>
      <c r="MS140" s="52"/>
      <c r="MT140" s="52"/>
      <c r="MU140" s="52"/>
      <c r="MV140" s="52"/>
      <c r="MW140" s="52"/>
      <c r="MX140" s="52"/>
      <c r="MY140" s="52"/>
      <c r="MZ140" s="52"/>
      <c r="NA140" s="52"/>
      <c r="NB140" s="52"/>
      <c r="NC140" s="52"/>
      <c r="ND140" s="52"/>
      <c r="NE140" s="52"/>
      <c r="NF140" s="52"/>
      <c r="NG140" s="52"/>
      <c r="NH140" s="52"/>
      <c r="NI140" s="52"/>
      <c r="NJ140" s="52"/>
      <c r="NK140" s="52"/>
      <c r="NL140" s="52"/>
      <c r="NM140" s="52"/>
      <c r="NN140" s="52"/>
      <c r="NO140" s="52"/>
      <c r="NP140" s="52"/>
      <c r="NQ140" s="52"/>
      <c r="NR140" s="52"/>
      <c r="NS140" s="52"/>
      <c r="NT140" s="52"/>
      <c r="NU140" s="52"/>
      <c r="NV140" s="52"/>
      <c r="NW140" s="52"/>
      <c r="NX140" s="52"/>
      <c r="NY140" s="52"/>
      <c r="NZ140" s="52"/>
      <c r="OA140" s="52"/>
      <c r="OB140" s="52"/>
      <c r="OC140" s="52"/>
      <c r="OD140" s="52"/>
      <c r="OE140" s="52"/>
      <c r="OF140" s="52"/>
      <c r="OG140" s="52"/>
      <c r="OH140" s="52"/>
      <c r="OI140" s="52"/>
      <c r="OJ140" s="52"/>
      <c r="OK140" s="52"/>
      <c r="OL140" s="52"/>
      <c r="OM140" s="52"/>
      <c r="ON140" s="52"/>
      <c r="OO140" s="52"/>
      <c r="OP140" s="52"/>
      <c r="OQ140" s="52"/>
      <c r="OR140" s="52"/>
      <c r="OS140" s="52"/>
      <c r="OT140" s="52"/>
      <c r="OU140" s="52"/>
      <c r="OV140" s="52"/>
      <c r="OW140" s="52"/>
      <c r="OX140" s="52"/>
      <c r="OY140" s="52"/>
      <c r="OZ140" s="52"/>
      <c r="PA140" s="52"/>
      <c r="PB140" s="52"/>
      <c r="PC140" s="52"/>
    </row>
    <row r="141" spans="1:419" s="89" customFormat="1" ht="17.25" customHeight="1" x14ac:dyDescent="0.25">
      <c r="A141" s="19" t="s">
        <v>868</v>
      </c>
      <c r="B141" s="13" t="s">
        <v>869</v>
      </c>
      <c r="C141" s="38">
        <v>34.96</v>
      </c>
      <c r="D141" s="11">
        <v>24</v>
      </c>
      <c r="E141" s="10" t="s">
        <v>870</v>
      </c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2"/>
      <c r="EV141" s="52"/>
      <c r="EW141" s="52"/>
      <c r="EX141" s="52"/>
      <c r="EY141" s="52"/>
      <c r="EZ141" s="52"/>
      <c r="FA141" s="52"/>
      <c r="FB141" s="52"/>
      <c r="FC141" s="52"/>
      <c r="FD141" s="52"/>
      <c r="FE141" s="52"/>
      <c r="FF141" s="52"/>
      <c r="FG141" s="52"/>
      <c r="FH141" s="52"/>
      <c r="FI141" s="52"/>
      <c r="FJ141" s="52"/>
      <c r="FK141" s="52"/>
      <c r="FL141" s="52"/>
      <c r="FM141" s="52"/>
      <c r="FN141" s="52"/>
      <c r="FO141" s="52"/>
      <c r="FP141" s="52"/>
      <c r="FQ141" s="52"/>
      <c r="FR141" s="52"/>
      <c r="FS141" s="52"/>
      <c r="FT141" s="52"/>
      <c r="FU141" s="52"/>
      <c r="FV141" s="52"/>
      <c r="FW141" s="52"/>
      <c r="FX141" s="52"/>
      <c r="FY141" s="52"/>
      <c r="FZ141" s="52"/>
      <c r="GA141" s="52"/>
      <c r="GB141" s="52"/>
      <c r="GC141" s="52"/>
      <c r="GD141" s="52"/>
      <c r="GE141" s="52"/>
      <c r="GF141" s="52"/>
      <c r="GG141" s="52"/>
      <c r="GH141" s="52"/>
      <c r="GI141" s="52"/>
      <c r="GJ141" s="52"/>
      <c r="GK141" s="52"/>
      <c r="GL141" s="52"/>
      <c r="GM141" s="52"/>
      <c r="GN141" s="52"/>
      <c r="GO141" s="52"/>
      <c r="GP141" s="52"/>
      <c r="GQ141" s="52"/>
      <c r="GR141" s="52"/>
      <c r="GS141" s="52"/>
      <c r="GT141" s="52"/>
      <c r="GU141" s="52"/>
      <c r="GV141" s="52"/>
      <c r="GW141" s="52"/>
      <c r="GX141" s="52"/>
      <c r="GY141" s="52"/>
      <c r="GZ141" s="52"/>
      <c r="HA141" s="52"/>
      <c r="HB141" s="52"/>
      <c r="HC141" s="52"/>
      <c r="HD141" s="52"/>
      <c r="HE141" s="52"/>
      <c r="HF141" s="52"/>
      <c r="HG141" s="52"/>
      <c r="HH141" s="52"/>
      <c r="HI141" s="52"/>
      <c r="HJ141" s="52"/>
      <c r="HK141" s="52"/>
      <c r="HL141" s="52"/>
      <c r="HM141" s="52"/>
      <c r="HN141" s="52"/>
      <c r="HO141" s="52"/>
      <c r="HP141" s="52"/>
      <c r="HQ141" s="52"/>
      <c r="HR141" s="52"/>
      <c r="HS141" s="52"/>
      <c r="HT141" s="52"/>
      <c r="HU141" s="52"/>
      <c r="HV141" s="52"/>
      <c r="HW141" s="52"/>
      <c r="HX141" s="52"/>
      <c r="HY141" s="52"/>
      <c r="HZ141" s="52"/>
      <c r="IA141" s="52"/>
      <c r="IB141" s="52"/>
      <c r="IC141" s="52"/>
      <c r="ID141" s="52"/>
      <c r="IE141" s="52"/>
      <c r="IF141" s="52"/>
      <c r="IG141" s="52"/>
      <c r="IH141" s="52"/>
      <c r="II141" s="52"/>
      <c r="IJ141" s="52"/>
      <c r="IK141" s="52"/>
      <c r="IL141" s="52"/>
      <c r="IM141" s="52"/>
      <c r="IN141" s="52"/>
      <c r="IO141" s="52"/>
      <c r="IP141" s="52"/>
      <c r="IQ141" s="52"/>
      <c r="IR141" s="52"/>
      <c r="IS141" s="52"/>
      <c r="IT141" s="52"/>
      <c r="IU141" s="52"/>
      <c r="IV141" s="52"/>
      <c r="IW141" s="52"/>
      <c r="IX141" s="52"/>
      <c r="IY141" s="52"/>
      <c r="IZ141" s="52"/>
      <c r="JA141" s="52"/>
      <c r="JB141" s="52"/>
      <c r="JC141" s="52"/>
      <c r="JD141" s="52"/>
      <c r="JE141" s="52"/>
      <c r="JF141" s="52"/>
      <c r="JG141" s="52"/>
      <c r="JH141" s="52"/>
      <c r="JI141" s="52"/>
      <c r="JJ141" s="52"/>
      <c r="JK141" s="52"/>
      <c r="JL141" s="52"/>
      <c r="JM141" s="52"/>
      <c r="JN141" s="52"/>
      <c r="JO141" s="52"/>
      <c r="JP141" s="52"/>
      <c r="JQ141" s="52"/>
      <c r="JR141" s="52"/>
      <c r="JS141" s="52"/>
      <c r="JT141" s="52"/>
      <c r="JU141" s="52"/>
      <c r="JV141" s="52"/>
      <c r="JW141" s="52"/>
      <c r="JX141" s="52"/>
      <c r="JY141" s="52"/>
      <c r="JZ141" s="52"/>
      <c r="KA141" s="52"/>
      <c r="KB141" s="52"/>
      <c r="KC141" s="52"/>
      <c r="KD141" s="52"/>
      <c r="KE141" s="52"/>
      <c r="KF141" s="52"/>
      <c r="KG141" s="52"/>
      <c r="KH141" s="52"/>
      <c r="KI141" s="52"/>
      <c r="KJ141" s="52"/>
      <c r="KK141" s="52"/>
      <c r="KL141" s="52"/>
      <c r="KM141" s="52"/>
      <c r="KN141" s="52"/>
      <c r="KO141" s="52"/>
      <c r="KP141" s="52"/>
      <c r="KQ141" s="52"/>
      <c r="KR141" s="52"/>
      <c r="KS141" s="52"/>
      <c r="KT141" s="52"/>
      <c r="KU141" s="52"/>
      <c r="KV141" s="52"/>
      <c r="KW141" s="52"/>
      <c r="KX141" s="52"/>
      <c r="KY141" s="52"/>
      <c r="KZ141" s="52"/>
      <c r="LA141" s="52"/>
      <c r="LB141" s="52"/>
      <c r="LC141" s="52"/>
      <c r="LD141" s="52"/>
      <c r="LE141" s="52"/>
      <c r="LF141" s="52"/>
      <c r="LG141" s="52"/>
      <c r="LH141" s="52"/>
      <c r="LI141" s="52"/>
      <c r="LJ141" s="52"/>
      <c r="LK141" s="52"/>
      <c r="LL141" s="52"/>
      <c r="LM141" s="52"/>
      <c r="LN141" s="52"/>
      <c r="LO141" s="52"/>
      <c r="LP141" s="52"/>
      <c r="LQ141" s="52"/>
      <c r="LR141" s="52"/>
      <c r="LS141" s="52"/>
      <c r="LT141" s="52"/>
      <c r="LU141" s="52"/>
      <c r="LV141" s="52"/>
      <c r="LW141" s="52"/>
      <c r="LX141" s="52"/>
      <c r="LY141" s="52"/>
      <c r="LZ141" s="52"/>
      <c r="MA141" s="52"/>
      <c r="MB141" s="52"/>
      <c r="MC141" s="52"/>
      <c r="MD141" s="52"/>
      <c r="ME141" s="52"/>
      <c r="MF141" s="52"/>
      <c r="MG141" s="52"/>
      <c r="MH141" s="52"/>
      <c r="MI141" s="52"/>
      <c r="MJ141" s="52"/>
      <c r="MK141" s="52"/>
      <c r="ML141" s="52"/>
      <c r="MM141" s="52"/>
      <c r="MN141" s="52"/>
      <c r="MO141" s="52"/>
      <c r="MP141" s="52"/>
      <c r="MQ141" s="52"/>
      <c r="MR141" s="52"/>
      <c r="MS141" s="52"/>
      <c r="MT141" s="52"/>
      <c r="MU141" s="52"/>
      <c r="MV141" s="52"/>
      <c r="MW141" s="52"/>
      <c r="MX141" s="52"/>
      <c r="MY141" s="52"/>
      <c r="MZ141" s="52"/>
      <c r="NA141" s="52"/>
      <c r="NB141" s="52"/>
      <c r="NC141" s="52"/>
      <c r="ND141" s="52"/>
      <c r="NE141" s="52"/>
      <c r="NF141" s="52"/>
      <c r="NG141" s="52"/>
      <c r="NH141" s="52"/>
      <c r="NI141" s="52"/>
      <c r="NJ141" s="52"/>
      <c r="NK141" s="52"/>
      <c r="NL141" s="52"/>
      <c r="NM141" s="52"/>
      <c r="NN141" s="52"/>
      <c r="NO141" s="52"/>
      <c r="NP141" s="52"/>
      <c r="NQ141" s="52"/>
      <c r="NR141" s="52"/>
      <c r="NS141" s="52"/>
      <c r="NT141" s="52"/>
      <c r="NU141" s="52"/>
      <c r="NV141" s="52"/>
      <c r="NW141" s="52"/>
      <c r="NX141" s="52"/>
      <c r="NY141" s="52"/>
      <c r="NZ141" s="52"/>
      <c r="OA141" s="52"/>
      <c r="OB141" s="52"/>
      <c r="OC141" s="52"/>
      <c r="OD141" s="52"/>
      <c r="OE141" s="52"/>
      <c r="OF141" s="52"/>
      <c r="OG141" s="52"/>
      <c r="OH141" s="52"/>
      <c r="OI141" s="52"/>
      <c r="OJ141" s="52"/>
      <c r="OK141" s="52"/>
      <c r="OL141" s="52"/>
      <c r="OM141" s="52"/>
      <c r="ON141" s="52"/>
      <c r="OO141" s="52"/>
      <c r="OP141" s="52"/>
      <c r="OQ141" s="52"/>
      <c r="OR141" s="52"/>
      <c r="OS141" s="52"/>
      <c r="OT141" s="52"/>
      <c r="OU141" s="52"/>
      <c r="OV141" s="52"/>
      <c r="OW141" s="52"/>
      <c r="OX141" s="52"/>
      <c r="OY141" s="52"/>
      <c r="OZ141" s="52"/>
      <c r="PA141" s="52"/>
      <c r="PB141" s="52"/>
      <c r="PC141" s="52"/>
    </row>
    <row r="142" spans="1:419" s="89" customFormat="1" ht="17.25" customHeight="1" x14ac:dyDescent="0.25">
      <c r="A142" s="19" t="s">
        <v>1016</v>
      </c>
      <c r="B142" s="13" t="s">
        <v>1019</v>
      </c>
      <c r="C142" s="38">
        <v>28.41</v>
      </c>
      <c r="D142" s="11">
        <v>1</v>
      </c>
      <c r="E142" s="10" t="s">
        <v>937</v>
      </c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  <c r="EJ142" s="52"/>
      <c r="EK142" s="52"/>
      <c r="EL142" s="52"/>
      <c r="EM142" s="52"/>
      <c r="EN142" s="52"/>
      <c r="EO142" s="52"/>
      <c r="EP142" s="52"/>
      <c r="EQ142" s="52"/>
      <c r="ER142" s="52"/>
      <c r="ES142" s="52"/>
      <c r="ET142" s="52"/>
      <c r="EU142" s="52"/>
      <c r="EV142" s="52"/>
      <c r="EW142" s="52"/>
      <c r="EX142" s="52"/>
      <c r="EY142" s="52"/>
      <c r="EZ142" s="52"/>
      <c r="FA142" s="52"/>
      <c r="FB142" s="52"/>
      <c r="FC142" s="52"/>
      <c r="FD142" s="52"/>
      <c r="FE142" s="52"/>
      <c r="FF142" s="52"/>
      <c r="FG142" s="52"/>
      <c r="FH142" s="52"/>
      <c r="FI142" s="52"/>
      <c r="FJ142" s="52"/>
      <c r="FK142" s="52"/>
      <c r="FL142" s="52"/>
      <c r="FM142" s="52"/>
      <c r="FN142" s="52"/>
      <c r="FO142" s="52"/>
      <c r="FP142" s="52"/>
      <c r="FQ142" s="52"/>
      <c r="FR142" s="52"/>
      <c r="FS142" s="52"/>
      <c r="FT142" s="52"/>
      <c r="FU142" s="52"/>
      <c r="FV142" s="52"/>
      <c r="FW142" s="52"/>
      <c r="FX142" s="52"/>
      <c r="FY142" s="52"/>
      <c r="FZ142" s="52"/>
      <c r="GA142" s="52"/>
      <c r="GB142" s="52"/>
      <c r="GC142" s="52"/>
      <c r="GD142" s="52"/>
      <c r="GE142" s="52"/>
      <c r="GF142" s="52"/>
      <c r="GG142" s="52"/>
      <c r="GH142" s="52"/>
      <c r="GI142" s="52"/>
      <c r="GJ142" s="52"/>
      <c r="GK142" s="52"/>
      <c r="GL142" s="52"/>
      <c r="GM142" s="52"/>
      <c r="GN142" s="52"/>
      <c r="GO142" s="52"/>
      <c r="GP142" s="52"/>
      <c r="GQ142" s="52"/>
      <c r="GR142" s="52"/>
      <c r="GS142" s="52"/>
      <c r="GT142" s="52"/>
      <c r="GU142" s="52"/>
      <c r="GV142" s="52"/>
      <c r="GW142" s="52"/>
      <c r="GX142" s="52"/>
      <c r="GY142" s="52"/>
      <c r="GZ142" s="52"/>
      <c r="HA142" s="52"/>
      <c r="HB142" s="52"/>
      <c r="HC142" s="52"/>
      <c r="HD142" s="52"/>
      <c r="HE142" s="52"/>
      <c r="HF142" s="52"/>
      <c r="HG142" s="52"/>
      <c r="HH142" s="52"/>
      <c r="HI142" s="52"/>
      <c r="HJ142" s="52"/>
      <c r="HK142" s="52"/>
      <c r="HL142" s="52"/>
      <c r="HM142" s="52"/>
      <c r="HN142" s="52"/>
      <c r="HO142" s="52"/>
      <c r="HP142" s="52"/>
      <c r="HQ142" s="52"/>
      <c r="HR142" s="52"/>
      <c r="HS142" s="52"/>
      <c r="HT142" s="52"/>
      <c r="HU142" s="52"/>
      <c r="HV142" s="52"/>
      <c r="HW142" s="52"/>
      <c r="HX142" s="52"/>
      <c r="HY142" s="52"/>
      <c r="HZ142" s="52"/>
      <c r="IA142" s="52"/>
      <c r="IB142" s="52"/>
      <c r="IC142" s="52"/>
      <c r="ID142" s="52"/>
      <c r="IE142" s="52"/>
      <c r="IF142" s="52"/>
      <c r="IG142" s="52"/>
      <c r="IH142" s="52"/>
      <c r="II142" s="52"/>
      <c r="IJ142" s="52"/>
      <c r="IK142" s="52"/>
      <c r="IL142" s="52"/>
      <c r="IM142" s="52"/>
      <c r="IN142" s="52"/>
      <c r="IO142" s="52"/>
      <c r="IP142" s="52"/>
      <c r="IQ142" s="52"/>
      <c r="IR142" s="52"/>
      <c r="IS142" s="52"/>
      <c r="IT142" s="52"/>
      <c r="IU142" s="52"/>
      <c r="IV142" s="52"/>
      <c r="IW142" s="52"/>
      <c r="IX142" s="52"/>
      <c r="IY142" s="52"/>
      <c r="IZ142" s="52"/>
      <c r="JA142" s="52"/>
      <c r="JB142" s="52"/>
      <c r="JC142" s="52"/>
      <c r="JD142" s="52"/>
      <c r="JE142" s="52"/>
      <c r="JF142" s="52"/>
      <c r="JG142" s="52"/>
      <c r="JH142" s="52"/>
      <c r="JI142" s="52"/>
      <c r="JJ142" s="52"/>
      <c r="JK142" s="52"/>
      <c r="JL142" s="52"/>
      <c r="JM142" s="52"/>
      <c r="JN142" s="52"/>
      <c r="JO142" s="52"/>
      <c r="JP142" s="52"/>
      <c r="JQ142" s="52"/>
      <c r="JR142" s="52"/>
      <c r="JS142" s="52"/>
      <c r="JT142" s="52"/>
      <c r="JU142" s="52"/>
      <c r="JV142" s="52"/>
      <c r="JW142" s="52"/>
      <c r="JX142" s="52"/>
      <c r="JY142" s="52"/>
      <c r="JZ142" s="52"/>
      <c r="KA142" s="52"/>
      <c r="KB142" s="52"/>
      <c r="KC142" s="52"/>
      <c r="KD142" s="52"/>
      <c r="KE142" s="52"/>
      <c r="KF142" s="52"/>
      <c r="KG142" s="52"/>
      <c r="KH142" s="52"/>
      <c r="KI142" s="52"/>
      <c r="KJ142" s="52"/>
      <c r="KK142" s="52"/>
      <c r="KL142" s="52"/>
      <c r="KM142" s="52"/>
      <c r="KN142" s="52"/>
      <c r="KO142" s="52"/>
      <c r="KP142" s="52"/>
      <c r="KQ142" s="52"/>
      <c r="KR142" s="52"/>
      <c r="KS142" s="52"/>
      <c r="KT142" s="52"/>
      <c r="KU142" s="52"/>
      <c r="KV142" s="52"/>
      <c r="KW142" s="52"/>
      <c r="KX142" s="52"/>
      <c r="KY142" s="52"/>
      <c r="KZ142" s="52"/>
      <c r="LA142" s="52"/>
      <c r="LB142" s="52"/>
      <c r="LC142" s="52"/>
      <c r="LD142" s="52"/>
      <c r="LE142" s="52"/>
      <c r="LF142" s="52"/>
      <c r="LG142" s="52"/>
      <c r="LH142" s="52"/>
      <c r="LI142" s="52"/>
      <c r="LJ142" s="52"/>
      <c r="LK142" s="52"/>
      <c r="LL142" s="52"/>
      <c r="LM142" s="52"/>
      <c r="LN142" s="52"/>
      <c r="LO142" s="52"/>
      <c r="LP142" s="52"/>
      <c r="LQ142" s="52"/>
      <c r="LR142" s="52"/>
      <c r="LS142" s="52"/>
      <c r="LT142" s="52"/>
      <c r="LU142" s="52"/>
      <c r="LV142" s="52"/>
      <c r="LW142" s="52"/>
      <c r="LX142" s="52"/>
      <c r="LY142" s="52"/>
      <c r="LZ142" s="52"/>
      <c r="MA142" s="52"/>
      <c r="MB142" s="52"/>
      <c r="MC142" s="52"/>
      <c r="MD142" s="52"/>
      <c r="ME142" s="52"/>
      <c r="MF142" s="52"/>
      <c r="MG142" s="52"/>
      <c r="MH142" s="52"/>
      <c r="MI142" s="52"/>
      <c r="MJ142" s="52"/>
      <c r="MK142" s="52"/>
      <c r="ML142" s="52"/>
      <c r="MM142" s="52"/>
      <c r="MN142" s="52"/>
      <c r="MO142" s="52"/>
      <c r="MP142" s="52"/>
      <c r="MQ142" s="52"/>
      <c r="MR142" s="52"/>
      <c r="MS142" s="52"/>
      <c r="MT142" s="52"/>
      <c r="MU142" s="52"/>
      <c r="MV142" s="52"/>
      <c r="MW142" s="52"/>
      <c r="MX142" s="52"/>
      <c r="MY142" s="52"/>
      <c r="MZ142" s="52"/>
      <c r="NA142" s="52"/>
      <c r="NB142" s="52"/>
      <c r="NC142" s="52"/>
      <c r="ND142" s="52"/>
      <c r="NE142" s="52"/>
      <c r="NF142" s="52"/>
      <c r="NG142" s="52"/>
      <c r="NH142" s="52"/>
      <c r="NI142" s="52"/>
      <c r="NJ142" s="52"/>
      <c r="NK142" s="52"/>
      <c r="NL142" s="52"/>
      <c r="NM142" s="52"/>
      <c r="NN142" s="52"/>
      <c r="NO142" s="52"/>
      <c r="NP142" s="52"/>
      <c r="NQ142" s="52"/>
      <c r="NR142" s="52"/>
      <c r="NS142" s="52"/>
      <c r="NT142" s="52"/>
      <c r="NU142" s="52"/>
      <c r="NV142" s="52"/>
      <c r="NW142" s="52"/>
      <c r="NX142" s="52"/>
      <c r="NY142" s="52"/>
      <c r="NZ142" s="52"/>
      <c r="OA142" s="52"/>
      <c r="OB142" s="52"/>
      <c r="OC142" s="52"/>
      <c r="OD142" s="52"/>
      <c r="OE142" s="52"/>
      <c r="OF142" s="52"/>
      <c r="OG142" s="52"/>
      <c r="OH142" s="52"/>
      <c r="OI142" s="52"/>
      <c r="OJ142" s="52"/>
      <c r="OK142" s="52"/>
      <c r="OL142" s="52"/>
      <c r="OM142" s="52"/>
      <c r="ON142" s="52"/>
      <c r="OO142" s="52"/>
      <c r="OP142" s="52"/>
      <c r="OQ142" s="52"/>
      <c r="OR142" s="52"/>
      <c r="OS142" s="52"/>
      <c r="OT142" s="52"/>
      <c r="OU142" s="52"/>
      <c r="OV142" s="52"/>
      <c r="OW142" s="52"/>
      <c r="OX142" s="52"/>
      <c r="OY142" s="52"/>
      <c r="OZ142" s="52"/>
      <c r="PA142" s="52"/>
      <c r="PB142" s="52"/>
      <c r="PC142" s="52"/>
    </row>
    <row r="143" spans="1:419" s="89" customFormat="1" ht="17.25" customHeight="1" x14ac:dyDescent="0.25">
      <c r="A143" s="19" t="s">
        <v>1017</v>
      </c>
      <c r="B143" s="13" t="s">
        <v>1018</v>
      </c>
      <c r="C143" s="38">
        <v>35.67</v>
      </c>
      <c r="D143" s="11">
        <v>1</v>
      </c>
      <c r="E143" s="10" t="s">
        <v>937</v>
      </c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  <c r="EJ143" s="52"/>
      <c r="EK143" s="52"/>
      <c r="EL143" s="52"/>
      <c r="EM143" s="52"/>
      <c r="EN143" s="52"/>
      <c r="EO143" s="52"/>
      <c r="EP143" s="52"/>
      <c r="EQ143" s="52"/>
      <c r="ER143" s="52"/>
      <c r="ES143" s="52"/>
      <c r="ET143" s="52"/>
      <c r="EU143" s="52"/>
      <c r="EV143" s="52"/>
      <c r="EW143" s="52"/>
      <c r="EX143" s="52"/>
      <c r="EY143" s="52"/>
      <c r="EZ143" s="52"/>
      <c r="FA143" s="52"/>
      <c r="FB143" s="52"/>
      <c r="FC143" s="52"/>
      <c r="FD143" s="52"/>
      <c r="FE143" s="52"/>
      <c r="FF143" s="52"/>
      <c r="FG143" s="52"/>
      <c r="FH143" s="52"/>
      <c r="FI143" s="52"/>
      <c r="FJ143" s="52"/>
      <c r="FK143" s="52"/>
      <c r="FL143" s="52"/>
      <c r="FM143" s="52"/>
      <c r="FN143" s="52"/>
      <c r="FO143" s="52"/>
      <c r="FP143" s="52"/>
      <c r="FQ143" s="52"/>
      <c r="FR143" s="52"/>
      <c r="FS143" s="52"/>
      <c r="FT143" s="52"/>
      <c r="FU143" s="52"/>
      <c r="FV143" s="52"/>
      <c r="FW143" s="52"/>
      <c r="FX143" s="52"/>
      <c r="FY143" s="52"/>
      <c r="FZ143" s="52"/>
      <c r="GA143" s="52"/>
      <c r="GB143" s="52"/>
      <c r="GC143" s="52"/>
      <c r="GD143" s="52"/>
      <c r="GE143" s="52"/>
      <c r="GF143" s="52"/>
      <c r="GG143" s="52"/>
      <c r="GH143" s="52"/>
      <c r="GI143" s="52"/>
      <c r="GJ143" s="52"/>
      <c r="GK143" s="52"/>
      <c r="GL143" s="52"/>
      <c r="GM143" s="52"/>
      <c r="GN143" s="52"/>
      <c r="GO143" s="52"/>
      <c r="GP143" s="52"/>
      <c r="GQ143" s="52"/>
      <c r="GR143" s="52"/>
      <c r="GS143" s="52"/>
      <c r="GT143" s="52"/>
      <c r="GU143" s="52"/>
      <c r="GV143" s="52"/>
      <c r="GW143" s="52"/>
      <c r="GX143" s="52"/>
      <c r="GY143" s="52"/>
      <c r="GZ143" s="52"/>
      <c r="HA143" s="52"/>
      <c r="HB143" s="52"/>
      <c r="HC143" s="52"/>
      <c r="HD143" s="52"/>
      <c r="HE143" s="52"/>
      <c r="HF143" s="52"/>
      <c r="HG143" s="52"/>
      <c r="HH143" s="52"/>
      <c r="HI143" s="52"/>
      <c r="HJ143" s="52"/>
      <c r="HK143" s="52"/>
      <c r="HL143" s="52"/>
      <c r="HM143" s="52"/>
      <c r="HN143" s="52"/>
      <c r="HO143" s="52"/>
      <c r="HP143" s="52"/>
      <c r="HQ143" s="52"/>
      <c r="HR143" s="52"/>
      <c r="HS143" s="52"/>
      <c r="HT143" s="52"/>
      <c r="HU143" s="52"/>
      <c r="HV143" s="52"/>
      <c r="HW143" s="52"/>
      <c r="HX143" s="52"/>
      <c r="HY143" s="52"/>
      <c r="HZ143" s="52"/>
      <c r="IA143" s="52"/>
      <c r="IB143" s="52"/>
      <c r="IC143" s="52"/>
      <c r="ID143" s="52"/>
      <c r="IE143" s="52"/>
      <c r="IF143" s="52"/>
      <c r="IG143" s="52"/>
      <c r="IH143" s="52"/>
      <c r="II143" s="52"/>
      <c r="IJ143" s="52"/>
      <c r="IK143" s="52"/>
      <c r="IL143" s="52"/>
      <c r="IM143" s="52"/>
      <c r="IN143" s="52"/>
      <c r="IO143" s="52"/>
      <c r="IP143" s="52"/>
      <c r="IQ143" s="52"/>
      <c r="IR143" s="52"/>
      <c r="IS143" s="52"/>
      <c r="IT143" s="52"/>
      <c r="IU143" s="52"/>
      <c r="IV143" s="52"/>
      <c r="IW143" s="52"/>
      <c r="IX143" s="52"/>
      <c r="IY143" s="52"/>
      <c r="IZ143" s="52"/>
      <c r="JA143" s="52"/>
      <c r="JB143" s="52"/>
      <c r="JC143" s="52"/>
      <c r="JD143" s="52"/>
      <c r="JE143" s="52"/>
      <c r="JF143" s="52"/>
      <c r="JG143" s="52"/>
      <c r="JH143" s="52"/>
      <c r="JI143" s="52"/>
      <c r="JJ143" s="52"/>
      <c r="JK143" s="52"/>
      <c r="JL143" s="52"/>
      <c r="JM143" s="52"/>
      <c r="JN143" s="52"/>
      <c r="JO143" s="52"/>
      <c r="JP143" s="52"/>
      <c r="JQ143" s="52"/>
      <c r="JR143" s="52"/>
      <c r="JS143" s="52"/>
      <c r="JT143" s="52"/>
      <c r="JU143" s="52"/>
      <c r="JV143" s="52"/>
      <c r="JW143" s="52"/>
      <c r="JX143" s="52"/>
      <c r="JY143" s="52"/>
      <c r="JZ143" s="52"/>
      <c r="KA143" s="52"/>
      <c r="KB143" s="52"/>
      <c r="KC143" s="52"/>
      <c r="KD143" s="52"/>
      <c r="KE143" s="52"/>
      <c r="KF143" s="52"/>
      <c r="KG143" s="52"/>
      <c r="KH143" s="52"/>
      <c r="KI143" s="52"/>
      <c r="KJ143" s="52"/>
      <c r="KK143" s="52"/>
      <c r="KL143" s="52"/>
      <c r="KM143" s="52"/>
      <c r="KN143" s="52"/>
      <c r="KO143" s="52"/>
      <c r="KP143" s="52"/>
      <c r="KQ143" s="52"/>
      <c r="KR143" s="52"/>
      <c r="KS143" s="52"/>
      <c r="KT143" s="52"/>
      <c r="KU143" s="52"/>
      <c r="KV143" s="52"/>
      <c r="KW143" s="52"/>
      <c r="KX143" s="52"/>
      <c r="KY143" s="52"/>
      <c r="KZ143" s="52"/>
      <c r="LA143" s="52"/>
      <c r="LB143" s="52"/>
      <c r="LC143" s="52"/>
      <c r="LD143" s="52"/>
      <c r="LE143" s="52"/>
      <c r="LF143" s="52"/>
      <c r="LG143" s="52"/>
      <c r="LH143" s="52"/>
      <c r="LI143" s="52"/>
      <c r="LJ143" s="52"/>
      <c r="LK143" s="52"/>
      <c r="LL143" s="52"/>
      <c r="LM143" s="52"/>
      <c r="LN143" s="52"/>
      <c r="LO143" s="52"/>
      <c r="LP143" s="52"/>
      <c r="LQ143" s="52"/>
      <c r="LR143" s="52"/>
      <c r="LS143" s="52"/>
      <c r="LT143" s="52"/>
      <c r="LU143" s="52"/>
      <c r="LV143" s="52"/>
      <c r="LW143" s="52"/>
      <c r="LX143" s="52"/>
      <c r="LY143" s="52"/>
      <c r="LZ143" s="52"/>
      <c r="MA143" s="52"/>
      <c r="MB143" s="52"/>
      <c r="MC143" s="52"/>
      <c r="MD143" s="52"/>
      <c r="ME143" s="52"/>
      <c r="MF143" s="52"/>
      <c r="MG143" s="52"/>
      <c r="MH143" s="52"/>
      <c r="MI143" s="52"/>
      <c r="MJ143" s="52"/>
      <c r="MK143" s="52"/>
      <c r="ML143" s="52"/>
      <c r="MM143" s="52"/>
      <c r="MN143" s="52"/>
      <c r="MO143" s="52"/>
      <c r="MP143" s="52"/>
      <c r="MQ143" s="52"/>
      <c r="MR143" s="52"/>
      <c r="MS143" s="52"/>
      <c r="MT143" s="52"/>
      <c r="MU143" s="52"/>
      <c r="MV143" s="52"/>
      <c r="MW143" s="52"/>
      <c r="MX143" s="52"/>
      <c r="MY143" s="52"/>
      <c r="MZ143" s="52"/>
      <c r="NA143" s="52"/>
      <c r="NB143" s="52"/>
      <c r="NC143" s="52"/>
      <c r="ND143" s="52"/>
      <c r="NE143" s="52"/>
      <c r="NF143" s="52"/>
      <c r="NG143" s="52"/>
      <c r="NH143" s="52"/>
      <c r="NI143" s="52"/>
      <c r="NJ143" s="52"/>
      <c r="NK143" s="52"/>
      <c r="NL143" s="52"/>
      <c r="NM143" s="52"/>
      <c r="NN143" s="52"/>
      <c r="NO143" s="52"/>
      <c r="NP143" s="52"/>
      <c r="NQ143" s="52"/>
      <c r="NR143" s="52"/>
      <c r="NS143" s="52"/>
      <c r="NT143" s="52"/>
      <c r="NU143" s="52"/>
      <c r="NV143" s="52"/>
      <c r="NW143" s="52"/>
      <c r="NX143" s="52"/>
      <c r="NY143" s="52"/>
      <c r="NZ143" s="52"/>
      <c r="OA143" s="52"/>
      <c r="OB143" s="52"/>
      <c r="OC143" s="52"/>
      <c r="OD143" s="52"/>
      <c r="OE143" s="52"/>
      <c r="OF143" s="52"/>
      <c r="OG143" s="52"/>
      <c r="OH143" s="52"/>
      <c r="OI143" s="52"/>
      <c r="OJ143" s="52"/>
      <c r="OK143" s="52"/>
      <c r="OL143" s="52"/>
      <c r="OM143" s="52"/>
      <c r="ON143" s="52"/>
      <c r="OO143" s="52"/>
      <c r="OP143" s="52"/>
      <c r="OQ143" s="52"/>
      <c r="OR143" s="52"/>
      <c r="OS143" s="52"/>
      <c r="OT143" s="52"/>
      <c r="OU143" s="52"/>
      <c r="OV143" s="52"/>
      <c r="OW143" s="52"/>
      <c r="OX143" s="52"/>
      <c r="OY143" s="52"/>
      <c r="OZ143" s="52"/>
      <c r="PA143" s="52"/>
      <c r="PB143" s="52"/>
      <c r="PC143" s="52"/>
    </row>
    <row r="144" spans="1:419" s="89" customFormat="1" ht="17.25" customHeight="1" x14ac:dyDescent="0.25">
      <c r="A144" s="19" t="s">
        <v>895</v>
      </c>
      <c r="B144" s="13" t="s">
        <v>896</v>
      </c>
      <c r="C144" s="38">
        <v>61.55</v>
      </c>
      <c r="D144" s="11">
        <v>6</v>
      </c>
      <c r="E144" s="10" t="s">
        <v>689</v>
      </c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  <c r="EJ144" s="52"/>
      <c r="EK144" s="52"/>
      <c r="EL144" s="52"/>
      <c r="EM144" s="52"/>
      <c r="EN144" s="52"/>
      <c r="EO144" s="52"/>
      <c r="EP144" s="52"/>
      <c r="EQ144" s="52"/>
      <c r="ER144" s="52"/>
      <c r="ES144" s="52"/>
      <c r="ET144" s="52"/>
      <c r="EU144" s="52"/>
      <c r="EV144" s="52"/>
      <c r="EW144" s="52"/>
      <c r="EX144" s="52"/>
      <c r="EY144" s="52"/>
      <c r="EZ144" s="52"/>
      <c r="FA144" s="52"/>
      <c r="FB144" s="52"/>
      <c r="FC144" s="52"/>
      <c r="FD144" s="52"/>
      <c r="FE144" s="52"/>
      <c r="FF144" s="52"/>
      <c r="FG144" s="52"/>
      <c r="FH144" s="52"/>
      <c r="FI144" s="52"/>
      <c r="FJ144" s="52"/>
      <c r="FK144" s="52"/>
      <c r="FL144" s="52"/>
      <c r="FM144" s="52"/>
      <c r="FN144" s="52"/>
      <c r="FO144" s="52"/>
      <c r="FP144" s="52"/>
      <c r="FQ144" s="52"/>
      <c r="FR144" s="52"/>
      <c r="FS144" s="52"/>
      <c r="FT144" s="52"/>
      <c r="FU144" s="52"/>
      <c r="FV144" s="52"/>
      <c r="FW144" s="52"/>
      <c r="FX144" s="52"/>
      <c r="FY144" s="52"/>
      <c r="FZ144" s="52"/>
      <c r="GA144" s="52"/>
      <c r="GB144" s="52"/>
      <c r="GC144" s="52"/>
      <c r="GD144" s="52"/>
      <c r="GE144" s="52"/>
      <c r="GF144" s="52"/>
      <c r="GG144" s="52"/>
      <c r="GH144" s="52"/>
      <c r="GI144" s="52"/>
      <c r="GJ144" s="52"/>
      <c r="GK144" s="52"/>
      <c r="GL144" s="52"/>
      <c r="GM144" s="52"/>
      <c r="GN144" s="52"/>
      <c r="GO144" s="52"/>
      <c r="GP144" s="52"/>
      <c r="GQ144" s="52"/>
      <c r="GR144" s="52"/>
      <c r="GS144" s="52"/>
      <c r="GT144" s="52"/>
      <c r="GU144" s="52"/>
      <c r="GV144" s="52"/>
      <c r="GW144" s="52"/>
      <c r="GX144" s="52"/>
      <c r="GY144" s="52"/>
      <c r="GZ144" s="52"/>
      <c r="HA144" s="52"/>
      <c r="HB144" s="52"/>
      <c r="HC144" s="52"/>
      <c r="HD144" s="52"/>
      <c r="HE144" s="52"/>
      <c r="HF144" s="52"/>
      <c r="HG144" s="52"/>
      <c r="HH144" s="52"/>
      <c r="HI144" s="52"/>
      <c r="HJ144" s="52"/>
      <c r="HK144" s="52"/>
      <c r="HL144" s="52"/>
      <c r="HM144" s="52"/>
      <c r="HN144" s="52"/>
      <c r="HO144" s="52"/>
      <c r="HP144" s="52"/>
      <c r="HQ144" s="52"/>
      <c r="HR144" s="52"/>
      <c r="HS144" s="52"/>
      <c r="HT144" s="52"/>
      <c r="HU144" s="52"/>
      <c r="HV144" s="52"/>
      <c r="HW144" s="52"/>
      <c r="HX144" s="52"/>
      <c r="HY144" s="52"/>
      <c r="HZ144" s="52"/>
      <c r="IA144" s="52"/>
      <c r="IB144" s="52"/>
      <c r="IC144" s="52"/>
      <c r="ID144" s="52"/>
      <c r="IE144" s="52"/>
      <c r="IF144" s="52"/>
      <c r="IG144" s="52"/>
      <c r="IH144" s="52"/>
      <c r="II144" s="52"/>
      <c r="IJ144" s="52"/>
      <c r="IK144" s="52"/>
      <c r="IL144" s="52"/>
      <c r="IM144" s="52"/>
      <c r="IN144" s="52"/>
      <c r="IO144" s="52"/>
      <c r="IP144" s="52"/>
      <c r="IQ144" s="52"/>
      <c r="IR144" s="52"/>
      <c r="IS144" s="52"/>
      <c r="IT144" s="52"/>
      <c r="IU144" s="52"/>
      <c r="IV144" s="52"/>
      <c r="IW144" s="52"/>
      <c r="IX144" s="52"/>
      <c r="IY144" s="52"/>
      <c r="IZ144" s="52"/>
      <c r="JA144" s="52"/>
      <c r="JB144" s="52"/>
      <c r="JC144" s="52"/>
      <c r="JD144" s="52"/>
      <c r="JE144" s="52"/>
      <c r="JF144" s="52"/>
      <c r="JG144" s="52"/>
      <c r="JH144" s="52"/>
      <c r="JI144" s="52"/>
      <c r="JJ144" s="52"/>
      <c r="JK144" s="52"/>
      <c r="JL144" s="52"/>
      <c r="JM144" s="52"/>
      <c r="JN144" s="52"/>
      <c r="JO144" s="52"/>
      <c r="JP144" s="52"/>
      <c r="JQ144" s="52"/>
      <c r="JR144" s="52"/>
      <c r="JS144" s="52"/>
      <c r="JT144" s="52"/>
      <c r="JU144" s="52"/>
      <c r="JV144" s="52"/>
      <c r="JW144" s="52"/>
      <c r="JX144" s="52"/>
      <c r="JY144" s="52"/>
      <c r="JZ144" s="52"/>
      <c r="KA144" s="52"/>
      <c r="KB144" s="52"/>
      <c r="KC144" s="52"/>
      <c r="KD144" s="52"/>
      <c r="KE144" s="52"/>
      <c r="KF144" s="52"/>
      <c r="KG144" s="52"/>
      <c r="KH144" s="52"/>
      <c r="KI144" s="52"/>
      <c r="KJ144" s="52"/>
      <c r="KK144" s="52"/>
      <c r="KL144" s="52"/>
      <c r="KM144" s="52"/>
      <c r="KN144" s="52"/>
      <c r="KO144" s="52"/>
      <c r="KP144" s="52"/>
      <c r="KQ144" s="52"/>
      <c r="KR144" s="52"/>
      <c r="KS144" s="52"/>
      <c r="KT144" s="52"/>
      <c r="KU144" s="52"/>
      <c r="KV144" s="52"/>
      <c r="KW144" s="52"/>
      <c r="KX144" s="52"/>
      <c r="KY144" s="52"/>
      <c r="KZ144" s="52"/>
      <c r="LA144" s="52"/>
      <c r="LB144" s="52"/>
      <c r="LC144" s="52"/>
      <c r="LD144" s="52"/>
      <c r="LE144" s="52"/>
      <c r="LF144" s="52"/>
      <c r="LG144" s="52"/>
      <c r="LH144" s="52"/>
      <c r="LI144" s="52"/>
      <c r="LJ144" s="52"/>
      <c r="LK144" s="52"/>
      <c r="LL144" s="52"/>
      <c r="LM144" s="52"/>
      <c r="LN144" s="52"/>
      <c r="LO144" s="52"/>
      <c r="LP144" s="52"/>
      <c r="LQ144" s="52"/>
      <c r="LR144" s="52"/>
      <c r="LS144" s="52"/>
      <c r="LT144" s="52"/>
      <c r="LU144" s="52"/>
      <c r="LV144" s="52"/>
      <c r="LW144" s="52"/>
      <c r="LX144" s="52"/>
      <c r="LY144" s="52"/>
      <c r="LZ144" s="52"/>
      <c r="MA144" s="52"/>
      <c r="MB144" s="52"/>
      <c r="MC144" s="52"/>
      <c r="MD144" s="52"/>
      <c r="ME144" s="52"/>
      <c r="MF144" s="52"/>
      <c r="MG144" s="52"/>
      <c r="MH144" s="52"/>
      <c r="MI144" s="52"/>
      <c r="MJ144" s="52"/>
      <c r="MK144" s="52"/>
      <c r="ML144" s="52"/>
      <c r="MM144" s="52"/>
      <c r="MN144" s="52"/>
      <c r="MO144" s="52"/>
      <c r="MP144" s="52"/>
      <c r="MQ144" s="52"/>
      <c r="MR144" s="52"/>
      <c r="MS144" s="52"/>
      <c r="MT144" s="52"/>
      <c r="MU144" s="52"/>
      <c r="MV144" s="52"/>
      <c r="MW144" s="52"/>
      <c r="MX144" s="52"/>
      <c r="MY144" s="52"/>
      <c r="MZ144" s="52"/>
      <c r="NA144" s="52"/>
      <c r="NB144" s="52"/>
      <c r="NC144" s="52"/>
      <c r="ND144" s="52"/>
      <c r="NE144" s="52"/>
      <c r="NF144" s="52"/>
      <c r="NG144" s="52"/>
      <c r="NH144" s="52"/>
      <c r="NI144" s="52"/>
      <c r="NJ144" s="52"/>
      <c r="NK144" s="52"/>
      <c r="NL144" s="52"/>
      <c r="NM144" s="52"/>
      <c r="NN144" s="52"/>
      <c r="NO144" s="52"/>
      <c r="NP144" s="52"/>
      <c r="NQ144" s="52"/>
      <c r="NR144" s="52"/>
      <c r="NS144" s="52"/>
      <c r="NT144" s="52"/>
      <c r="NU144" s="52"/>
      <c r="NV144" s="52"/>
      <c r="NW144" s="52"/>
      <c r="NX144" s="52"/>
      <c r="NY144" s="52"/>
      <c r="NZ144" s="52"/>
      <c r="OA144" s="52"/>
      <c r="OB144" s="52"/>
      <c r="OC144" s="52"/>
      <c r="OD144" s="52"/>
      <c r="OE144" s="52"/>
      <c r="OF144" s="52"/>
      <c r="OG144" s="52"/>
      <c r="OH144" s="52"/>
      <c r="OI144" s="52"/>
      <c r="OJ144" s="52"/>
      <c r="OK144" s="52"/>
      <c r="OL144" s="52"/>
      <c r="OM144" s="52"/>
      <c r="ON144" s="52"/>
      <c r="OO144" s="52"/>
      <c r="OP144" s="52"/>
      <c r="OQ144" s="52"/>
      <c r="OR144" s="52"/>
      <c r="OS144" s="52"/>
      <c r="OT144" s="52"/>
      <c r="OU144" s="52"/>
      <c r="OV144" s="52"/>
      <c r="OW144" s="52"/>
      <c r="OX144" s="52"/>
      <c r="OY144" s="52"/>
      <c r="OZ144" s="52"/>
      <c r="PA144" s="52"/>
      <c r="PB144" s="52"/>
      <c r="PC144" s="52"/>
    </row>
    <row r="145" spans="1:419" s="89" customFormat="1" ht="17.25" customHeight="1" x14ac:dyDescent="0.25">
      <c r="A145" s="19" t="s">
        <v>801</v>
      </c>
      <c r="B145" s="13" t="s">
        <v>719</v>
      </c>
      <c r="C145" s="38">
        <v>36.58</v>
      </c>
      <c r="D145" s="11">
        <v>6</v>
      </c>
      <c r="E145" s="10" t="s">
        <v>49</v>
      </c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  <c r="EJ145" s="52"/>
      <c r="EK145" s="52"/>
      <c r="EL145" s="52"/>
      <c r="EM145" s="52"/>
      <c r="EN145" s="52"/>
      <c r="EO145" s="52"/>
      <c r="EP145" s="52"/>
      <c r="EQ145" s="52"/>
      <c r="ER145" s="52"/>
      <c r="ES145" s="52"/>
      <c r="ET145" s="52"/>
      <c r="EU145" s="52"/>
      <c r="EV145" s="52"/>
      <c r="EW145" s="52"/>
      <c r="EX145" s="52"/>
      <c r="EY145" s="52"/>
      <c r="EZ145" s="52"/>
      <c r="FA145" s="52"/>
      <c r="FB145" s="52"/>
      <c r="FC145" s="52"/>
      <c r="FD145" s="52"/>
      <c r="FE145" s="52"/>
      <c r="FF145" s="52"/>
      <c r="FG145" s="52"/>
      <c r="FH145" s="52"/>
      <c r="FI145" s="52"/>
      <c r="FJ145" s="52"/>
      <c r="FK145" s="52"/>
      <c r="FL145" s="52"/>
      <c r="FM145" s="52"/>
      <c r="FN145" s="52"/>
      <c r="FO145" s="52"/>
      <c r="FP145" s="52"/>
      <c r="FQ145" s="52"/>
      <c r="FR145" s="52"/>
      <c r="FS145" s="52"/>
      <c r="FT145" s="52"/>
      <c r="FU145" s="52"/>
      <c r="FV145" s="52"/>
      <c r="FW145" s="52"/>
      <c r="FX145" s="52"/>
      <c r="FY145" s="52"/>
      <c r="FZ145" s="52"/>
      <c r="GA145" s="52"/>
      <c r="GB145" s="52"/>
      <c r="GC145" s="52"/>
      <c r="GD145" s="52"/>
      <c r="GE145" s="52"/>
      <c r="GF145" s="52"/>
      <c r="GG145" s="52"/>
      <c r="GH145" s="52"/>
      <c r="GI145" s="52"/>
      <c r="GJ145" s="52"/>
      <c r="GK145" s="52"/>
      <c r="GL145" s="52"/>
      <c r="GM145" s="52"/>
      <c r="GN145" s="52"/>
      <c r="GO145" s="52"/>
      <c r="GP145" s="52"/>
      <c r="GQ145" s="52"/>
      <c r="GR145" s="52"/>
      <c r="GS145" s="52"/>
      <c r="GT145" s="52"/>
      <c r="GU145" s="52"/>
      <c r="GV145" s="52"/>
      <c r="GW145" s="52"/>
      <c r="GX145" s="52"/>
      <c r="GY145" s="52"/>
      <c r="GZ145" s="52"/>
      <c r="HA145" s="52"/>
      <c r="HB145" s="52"/>
      <c r="HC145" s="52"/>
      <c r="HD145" s="52"/>
      <c r="HE145" s="52"/>
      <c r="HF145" s="52"/>
      <c r="HG145" s="52"/>
      <c r="HH145" s="52"/>
      <c r="HI145" s="52"/>
      <c r="HJ145" s="52"/>
      <c r="HK145" s="52"/>
      <c r="HL145" s="52"/>
      <c r="HM145" s="52"/>
      <c r="HN145" s="52"/>
      <c r="HO145" s="52"/>
      <c r="HP145" s="52"/>
      <c r="HQ145" s="52"/>
      <c r="HR145" s="52"/>
      <c r="HS145" s="52"/>
      <c r="HT145" s="52"/>
      <c r="HU145" s="52"/>
      <c r="HV145" s="52"/>
      <c r="HW145" s="52"/>
      <c r="HX145" s="52"/>
      <c r="HY145" s="52"/>
      <c r="HZ145" s="52"/>
      <c r="IA145" s="52"/>
      <c r="IB145" s="52"/>
      <c r="IC145" s="52"/>
      <c r="ID145" s="52"/>
      <c r="IE145" s="52"/>
      <c r="IF145" s="52"/>
      <c r="IG145" s="52"/>
      <c r="IH145" s="52"/>
      <c r="II145" s="52"/>
      <c r="IJ145" s="52"/>
      <c r="IK145" s="52"/>
      <c r="IL145" s="52"/>
      <c r="IM145" s="52"/>
      <c r="IN145" s="52"/>
      <c r="IO145" s="52"/>
      <c r="IP145" s="52"/>
      <c r="IQ145" s="52"/>
      <c r="IR145" s="52"/>
      <c r="IS145" s="52"/>
      <c r="IT145" s="52"/>
      <c r="IU145" s="52"/>
      <c r="IV145" s="52"/>
      <c r="IW145" s="52"/>
      <c r="IX145" s="52"/>
      <c r="IY145" s="52"/>
      <c r="IZ145" s="52"/>
      <c r="JA145" s="52"/>
      <c r="JB145" s="52"/>
      <c r="JC145" s="52"/>
      <c r="JD145" s="52"/>
      <c r="JE145" s="52"/>
      <c r="JF145" s="52"/>
      <c r="JG145" s="52"/>
      <c r="JH145" s="52"/>
      <c r="JI145" s="52"/>
      <c r="JJ145" s="52"/>
      <c r="JK145" s="52"/>
      <c r="JL145" s="52"/>
      <c r="JM145" s="52"/>
      <c r="JN145" s="52"/>
      <c r="JO145" s="52"/>
      <c r="JP145" s="52"/>
      <c r="JQ145" s="52"/>
      <c r="JR145" s="52"/>
      <c r="JS145" s="52"/>
      <c r="JT145" s="52"/>
      <c r="JU145" s="52"/>
      <c r="JV145" s="52"/>
      <c r="JW145" s="52"/>
      <c r="JX145" s="52"/>
      <c r="JY145" s="52"/>
      <c r="JZ145" s="52"/>
      <c r="KA145" s="52"/>
      <c r="KB145" s="52"/>
      <c r="KC145" s="52"/>
      <c r="KD145" s="52"/>
      <c r="KE145" s="52"/>
      <c r="KF145" s="52"/>
      <c r="KG145" s="52"/>
      <c r="KH145" s="52"/>
      <c r="KI145" s="52"/>
      <c r="KJ145" s="52"/>
      <c r="KK145" s="52"/>
      <c r="KL145" s="52"/>
      <c r="KM145" s="52"/>
      <c r="KN145" s="52"/>
      <c r="KO145" s="52"/>
      <c r="KP145" s="52"/>
      <c r="KQ145" s="52"/>
      <c r="KR145" s="52"/>
      <c r="KS145" s="52"/>
      <c r="KT145" s="52"/>
      <c r="KU145" s="52"/>
      <c r="KV145" s="52"/>
      <c r="KW145" s="52"/>
      <c r="KX145" s="52"/>
      <c r="KY145" s="52"/>
      <c r="KZ145" s="52"/>
      <c r="LA145" s="52"/>
      <c r="LB145" s="52"/>
      <c r="LC145" s="52"/>
      <c r="LD145" s="52"/>
      <c r="LE145" s="52"/>
      <c r="LF145" s="52"/>
      <c r="LG145" s="52"/>
      <c r="LH145" s="52"/>
      <c r="LI145" s="52"/>
      <c r="LJ145" s="52"/>
      <c r="LK145" s="52"/>
      <c r="LL145" s="52"/>
      <c r="LM145" s="52"/>
      <c r="LN145" s="52"/>
      <c r="LO145" s="52"/>
      <c r="LP145" s="52"/>
      <c r="LQ145" s="52"/>
      <c r="LR145" s="52"/>
      <c r="LS145" s="52"/>
      <c r="LT145" s="52"/>
      <c r="LU145" s="52"/>
      <c r="LV145" s="52"/>
      <c r="LW145" s="52"/>
      <c r="LX145" s="52"/>
      <c r="LY145" s="52"/>
      <c r="LZ145" s="52"/>
      <c r="MA145" s="52"/>
      <c r="MB145" s="52"/>
      <c r="MC145" s="52"/>
      <c r="MD145" s="52"/>
      <c r="ME145" s="52"/>
      <c r="MF145" s="52"/>
      <c r="MG145" s="52"/>
      <c r="MH145" s="52"/>
      <c r="MI145" s="52"/>
      <c r="MJ145" s="52"/>
      <c r="MK145" s="52"/>
      <c r="ML145" s="52"/>
      <c r="MM145" s="52"/>
      <c r="MN145" s="52"/>
      <c r="MO145" s="52"/>
      <c r="MP145" s="52"/>
      <c r="MQ145" s="52"/>
      <c r="MR145" s="52"/>
      <c r="MS145" s="52"/>
      <c r="MT145" s="52"/>
      <c r="MU145" s="52"/>
      <c r="MV145" s="52"/>
      <c r="MW145" s="52"/>
      <c r="MX145" s="52"/>
      <c r="MY145" s="52"/>
      <c r="MZ145" s="52"/>
      <c r="NA145" s="52"/>
      <c r="NB145" s="52"/>
      <c r="NC145" s="52"/>
      <c r="ND145" s="52"/>
      <c r="NE145" s="52"/>
      <c r="NF145" s="52"/>
      <c r="NG145" s="52"/>
      <c r="NH145" s="52"/>
      <c r="NI145" s="52"/>
      <c r="NJ145" s="52"/>
      <c r="NK145" s="52"/>
      <c r="NL145" s="52"/>
      <c r="NM145" s="52"/>
      <c r="NN145" s="52"/>
      <c r="NO145" s="52"/>
      <c r="NP145" s="52"/>
      <c r="NQ145" s="52"/>
      <c r="NR145" s="52"/>
      <c r="NS145" s="52"/>
      <c r="NT145" s="52"/>
      <c r="NU145" s="52"/>
      <c r="NV145" s="52"/>
      <c r="NW145" s="52"/>
      <c r="NX145" s="52"/>
      <c r="NY145" s="52"/>
      <c r="NZ145" s="52"/>
      <c r="OA145" s="52"/>
      <c r="OB145" s="52"/>
      <c r="OC145" s="52"/>
      <c r="OD145" s="52"/>
      <c r="OE145" s="52"/>
      <c r="OF145" s="52"/>
      <c r="OG145" s="52"/>
      <c r="OH145" s="52"/>
      <c r="OI145" s="52"/>
      <c r="OJ145" s="52"/>
      <c r="OK145" s="52"/>
      <c r="OL145" s="52"/>
      <c r="OM145" s="52"/>
      <c r="ON145" s="52"/>
      <c r="OO145" s="52"/>
      <c r="OP145" s="52"/>
      <c r="OQ145" s="52"/>
      <c r="OR145" s="52"/>
      <c r="OS145" s="52"/>
      <c r="OT145" s="52"/>
      <c r="OU145" s="52"/>
      <c r="OV145" s="52"/>
      <c r="OW145" s="52"/>
      <c r="OX145" s="52"/>
      <c r="OY145" s="52"/>
      <c r="OZ145" s="52"/>
      <c r="PA145" s="52"/>
      <c r="PB145" s="52"/>
      <c r="PC145" s="52"/>
    </row>
    <row r="146" spans="1:419" s="48" customFormat="1" ht="16" customHeight="1" x14ac:dyDescent="0.35">
      <c r="A146" s="19" t="str">
        <f>"6276877"</f>
        <v>6276877</v>
      </c>
      <c r="B146" s="13" t="s">
        <v>351</v>
      </c>
      <c r="C146" s="12">
        <v>26.86</v>
      </c>
      <c r="D146" s="11">
        <v>6</v>
      </c>
      <c r="E146" s="10" t="s">
        <v>350</v>
      </c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  <c r="EY146" s="9"/>
      <c r="EZ146" s="9"/>
      <c r="FA146" s="9"/>
      <c r="FB146" s="9"/>
      <c r="FC146" s="9"/>
      <c r="FD146" s="9"/>
      <c r="FE146" s="9"/>
      <c r="FF146" s="9"/>
      <c r="FG146" s="9"/>
      <c r="FH146" s="9"/>
      <c r="FI146" s="9"/>
      <c r="FJ146" s="9"/>
      <c r="FK146" s="9"/>
      <c r="FL146" s="9"/>
      <c r="FM146" s="9"/>
      <c r="FN146" s="9"/>
      <c r="FO146" s="9"/>
      <c r="FP146" s="9"/>
      <c r="FQ146" s="9"/>
      <c r="FR146" s="9"/>
      <c r="FS146" s="9"/>
      <c r="FT146" s="9"/>
      <c r="FU146" s="9"/>
      <c r="FV146" s="9"/>
      <c r="FW146" s="9"/>
      <c r="FX146" s="9"/>
      <c r="FY146" s="9"/>
      <c r="FZ146" s="9"/>
      <c r="GA146" s="9"/>
      <c r="GB146" s="9"/>
      <c r="GC146" s="9"/>
      <c r="GD146" s="9"/>
      <c r="GE146" s="9"/>
      <c r="GF146" s="9"/>
      <c r="GG146" s="9"/>
      <c r="GH146" s="9"/>
      <c r="GI146" s="9"/>
      <c r="GJ146" s="9"/>
      <c r="GK146" s="9"/>
      <c r="GL146" s="9"/>
      <c r="GM146" s="9"/>
      <c r="GN146" s="9"/>
      <c r="GO146" s="9"/>
      <c r="GP146" s="9"/>
      <c r="GQ146" s="9"/>
      <c r="GR146" s="9"/>
      <c r="GS146" s="9"/>
      <c r="GT146" s="9"/>
      <c r="GU146" s="9"/>
      <c r="GV146" s="9"/>
      <c r="GW146" s="9"/>
      <c r="GX146" s="9"/>
      <c r="GY146" s="9"/>
      <c r="GZ146" s="9"/>
      <c r="HA146" s="9"/>
      <c r="HB146" s="9"/>
      <c r="HC146" s="9"/>
      <c r="HD146" s="9"/>
      <c r="HE146" s="9"/>
      <c r="HF146" s="9"/>
      <c r="HG146" s="9"/>
      <c r="HH146" s="9"/>
      <c r="HI146" s="9"/>
      <c r="HJ146" s="9"/>
      <c r="HK146" s="9"/>
      <c r="HL146" s="9"/>
      <c r="HM146" s="9"/>
      <c r="HN146" s="9"/>
      <c r="HO146" s="9"/>
      <c r="HP146" s="9"/>
      <c r="HQ146" s="9"/>
      <c r="HR146" s="9"/>
      <c r="HS146" s="9"/>
      <c r="HT146" s="9"/>
      <c r="HU146" s="9"/>
      <c r="HV146" s="9"/>
      <c r="HW146" s="9"/>
      <c r="HX146" s="9"/>
      <c r="HY146" s="9"/>
      <c r="HZ146" s="9"/>
      <c r="IA146" s="9"/>
      <c r="IB146" s="9"/>
      <c r="IC146" s="9"/>
      <c r="ID146" s="9"/>
      <c r="IE146" s="9"/>
      <c r="IF146" s="9"/>
      <c r="IG146" s="9"/>
      <c r="IH146" s="9"/>
      <c r="II146" s="9"/>
      <c r="IJ146" s="9"/>
      <c r="IK146" s="9"/>
      <c r="IL146" s="9"/>
      <c r="IM146" s="9"/>
      <c r="IN146" s="9"/>
      <c r="IO146" s="9"/>
      <c r="IP146" s="9"/>
      <c r="IQ146" s="9"/>
      <c r="IR146" s="9"/>
      <c r="IS146" s="9"/>
      <c r="IT146" s="9"/>
      <c r="IU146" s="9"/>
      <c r="IV146" s="9"/>
      <c r="IW146" s="9"/>
      <c r="IX146" s="9"/>
      <c r="IY146" s="9"/>
      <c r="IZ146" s="9"/>
      <c r="JA146" s="9"/>
      <c r="JB146" s="9"/>
      <c r="JC146" s="9"/>
      <c r="JD146" s="9"/>
      <c r="JE146" s="9"/>
      <c r="JF146" s="9"/>
      <c r="JG146" s="9"/>
      <c r="JH146" s="9"/>
      <c r="JI146" s="9"/>
      <c r="JJ146" s="9"/>
      <c r="JK146" s="9"/>
      <c r="JL146" s="9"/>
      <c r="JM146" s="9"/>
      <c r="JN146" s="9"/>
      <c r="JO146" s="9"/>
      <c r="JP146" s="9"/>
      <c r="JQ146" s="9"/>
      <c r="JR146" s="9"/>
      <c r="JS146" s="9"/>
      <c r="JT146" s="9"/>
      <c r="JU146" s="9"/>
      <c r="JV146" s="9"/>
      <c r="JW146" s="9"/>
      <c r="JX146" s="9"/>
      <c r="JY146" s="9"/>
      <c r="JZ146" s="9"/>
      <c r="KA146" s="9"/>
      <c r="KB146" s="9"/>
      <c r="KC146" s="9"/>
      <c r="KD146" s="9"/>
      <c r="KE146" s="9"/>
      <c r="KF146" s="9"/>
      <c r="KG146" s="9"/>
      <c r="KH146" s="9"/>
      <c r="KI146" s="9"/>
      <c r="KJ146" s="9"/>
      <c r="KK146" s="9"/>
      <c r="KL146" s="9"/>
      <c r="KM146" s="9"/>
      <c r="KN146" s="9"/>
      <c r="KO146" s="9"/>
      <c r="KP146" s="9"/>
      <c r="KQ146" s="9"/>
      <c r="KR146" s="9"/>
      <c r="KS146" s="9"/>
      <c r="KT146" s="9"/>
      <c r="KU146" s="9"/>
      <c r="KV146" s="9"/>
      <c r="KW146" s="9"/>
      <c r="KX146" s="9"/>
      <c r="KY146" s="9"/>
      <c r="KZ146" s="9"/>
      <c r="LA146" s="9"/>
      <c r="LB146" s="9"/>
      <c r="LC146" s="9"/>
      <c r="LD146" s="9"/>
      <c r="LE146" s="9"/>
      <c r="LF146" s="9"/>
      <c r="LG146" s="9"/>
      <c r="LH146" s="9"/>
      <c r="LI146" s="9"/>
      <c r="LJ146" s="9"/>
      <c r="LK146" s="9"/>
      <c r="LL146" s="9"/>
      <c r="LM146" s="9"/>
      <c r="LN146" s="9"/>
      <c r="LO146" s="9"/>
      <c r="LP146" s="9"/>
      <c r="LQ146" s="9"/>
      <c r="LR146" s="9"/>
      <c r="LS146" s="9"/>
      <c r="LT146" s="9"/>
      <c r="LU146" s="9"/>
      <c r="LV146" s="9"/>
      <c r="LW146" s="9"/>
      <c r="LX146" s="9"/>
      <c r="LY146" s="9"/>
      <c r="LZ146" s="9"/>
      <c r="MA146" s="9"/>
      <c r="MB146" s="9"/>
      <c r="MC146" s="9"/>
      <c r="MD146" s="9"/>
      <c r="ME146" s="9"/>
      <c r="MF146" s="9"/>
      <c r="MG146" s="9"/>
      <c r="MH146" s="9"/>
      <c r="MI146" s="9"/>
      <c r="MJ146" s="9"/>
      <c r="MK146" s="9"/>
      <c r="ML146" s="9"/>
      <c r="MM146" s="9"/>
      <c r="MN146" s="9"/>
      <c r="MO146" s="9"/>
      <c r="MP146" s="9"/>
      <c r="MQ146" s="9"/>
      <c r="MR146" s="9"/>
      <c r="MS146" s="9"/>
      <c r="MT146" s="9"/>
      <c r="MU146" s="9"/>
      <c r="MV146" s="9"/>
      <c r="MW146" s="9"/>
      <c r="MX146" s="9"/>
      <c r="MY146" s="9"/>
      <c r="MZ146" s="9"/>
      <c r="NA146" s="9"/>
      <c r="NB146" s="9"/>
      <c r="NC146" s="9"/>
      <c r="ND146" s="9"/>
      <c r="NE146" s="9"/>
      <c r="NF146" s="9"/>
      <c r="NG146" s="9"/>
      <c r="NH146" s="9"/>
      <c r="NI146" s="9"/>
      <c r="NJ146" s="9"/>
      <c r="NK146" s="9"/>
      <c r="NL146" s="9"/>
      <c r="NM146" s="9"/>
      <c r="NN146" s="9"/>
      <c r="NO146" s="9"/>
      <c r="NP146" s="9"/>
      <c r="NQ146" s="9"/>
      <c r="NR146" s="9"/>
      <c r="NS146" s="9"/>
      <c r="NT146" s="9"/>
      <c r="NU146" s="9"/>
      <c r="NV146" s="9"/>
      <c r="NW146" s="9"/>
      <c r="NX146" s="9"/>
      <c r="NY146" s="9"/>
      <c r="NZ146" s="9"/>
      <c r="OA146" s="9"/>
      <c r="OB146" s="9"/>
      <c r="OC146" s="9"/>
      <c r="OD146" s="9"/>
      <c r="OE146" s="9"/>
      <c r="OF146" s="9"/>
      <c r="OG146" s="9"/>
      <c r="OH146" s="9"/>
      <c r="OI146" s="9"/>
      <c r="OJ146" s="9"/>
      <c r="OK146" s="9"/>
      <c r="OL146" s="9"/>
      <c r="OM146" s="9"/>
      <c r="ON146" s="9"/>
      <c r="OO146" s="9"/>
      <c r="OP146" s="9"/>
      <c r="OQ146" s="9"/>
      <c r="OR146" s="9"/>
      <c r="OS146" s="9"/>
      <c r="OT146" s="9"/>
      <c r="OU146" s="9"/>
      <c r="OV146" s="9"/>
      <c r="OW146" s="9"/>
      <c r="OX146" s="9"/>
      <c r="OY146" s="9"/>
      <c r="OZ146" s="9"/>
      <c r="PA146" s="9"/>
      <c r="PB146" s="9"/>
      <c r="PC146" s="9"/>
    </row>
    <row r="147" spans="1:419" s="48" customFormat="1" ht="16" customHeight="1" thickBot="1" x14ac:dyDescent="0.4">
      <c r="A147" s="75">
        <v>3978600</v>
      </c>
      <c r="B147" s="166" t="s">
        <v>349</v>
      </c>
      <c r="C147" s="74">
        <v>29.96</v>
      </c>
      <c r="D147" s="73">
        <v>5</v>
      </c>
      <c r="E147" s="73" t="s">
        <v>65</v>
      </c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  <c r="EY147" s="9"/>
      <c r="EZ147" s="9"/>
      <c r="FA147" s="9"/>
      <c r="FB147" s="9"/>
      <c r="FC147" s="9"/>
      <c r="FD147" s="9"/>
      <c r="FE147" s="9"/>
      <c r="FF147" s="9"/>
      <c r="FG147" s="9"/>
      <c r="FH147" s="9"/>
      <c r="FI147" s="9"/>
      <c r="FJ147" s="9"/>
      <c r="FK147" s="9"/>
      <c r="FL147" s="9"/>
      <c r="FM147" s="9"/>
      <c r="FN147" s="9"/>
      <c r="FO147" s="9"/>
      <c r="FP147" s="9"/>
      <c r="FQ147" s="9"/>
      <c r="FR147" s="9"/>
      <c r="FS147" s="9"/>
      <c r="FT147" s="9"/>
      <c r="FU147" s="9"/>
      <c r="FV147" s="9"/>
      <c r="FW147" s="9"/>
      <c r="FX147" s="9"/>
      <c r="FY147" s="9"/>
      <c r="FZ147" s="9"/>
      <c r="GA147" s="9"/>
      <c r="GB147" s="9"/>
      <c r="GC147" s="9"/>
      <c r="GD147" s="9"/>
      <c r="GE147" s="9"/>
      <c r="GF147" s="9"/>
      <c r="GG147" s="9"/>
      <c r="GH147" s="9"/>
      <c r="GI147" s="9"/>
      <c r="GJ147" s="9"/>
      <c r="GK147" s="9"/>
      <c r="GL147" s="9"/>
      <c r="GM147" s="9"/>
      <c r="GN147" s="9"/>
      <c r="GO147" s="9"/>
      <c r="GP147" s="9"/>
      <c r="GQ147" s="9"/>
      <c r="GR147" s="9"/>
      <c r="GS147" s="9"/>
      <c r="GT147" s="9"/>
      <c r="GU147" s="9"/>
      <c r="GV147" s="9"/>
      <c r="GW147" s="9"/>
      <c r="GX147" s="9"/>
      <c r="GY147" s="9"/>
      <c r="GZ147" s="9"/>
      <c r="HA147" s="9"/>
      <c r="HB147" s="9"/>
      <c r="HC147" s="9"/>
      <c r="HD147" s="9"/>
      <c r="HE147" s="9"/>
      <c r="HF147" s="9"/>
      <c r="HG147" s="9"/>
      <c r="HH147" s="9"/>
      <c r="HI147" s="9"/>
      <c r="HJ147" s="9"/>
      <c r="HK147" s="9"/>
      <c r="HL147" s="9"/>
      <c r="HM147" s="9"/>
      <c r="HN147" s="9"/>
      <c r="HO147" s="9"/>
      <c r="HP147" s="9"/>
      <c r="HQ147" s="9"/>
      <c r="HR147" s="9"/>
      <c r="HS147" s="9"/>
      <c r="HT147" s="9"/>
      <c r="HU147" s="9"/>
      <c r="HV147" s="9"/>
      <c r="HW147" s="9"/>
      <c r="HX147" s="9"/>
      <c r="HY147" s="9"/>
      <c r="HZ147" s="9"/>
      <c r="IA147" s="9"/>
      <c r="IB147" s="9"/>
      <c r="IC147" s="9"/>
      <c r="ID147" s="9"/>
      <c r="IE147" s="9"/>
      <c r="IF147" s="9"/>
      <c r="IG147" s="9"/>
      <c r="IH147" s="9"/>
      <c r="II147" s="9"/>
      <c r="IJ147" s="9"/>
      <c r="IK147" s="9"/>
      <c r="IL147" s="9"/>
      <c r="IM147" s="9"/>
      <c r="IN147" s="9"/>
      <c r="IO147" s="9"/>
      <c r="IP147" s="9"/>
      <c r="IQ147" s="9"/>
      <c r="IR147" s="9"/>
      <c r="IS147" s="9"/>
      <c r="IT147" s="9"/>
      <c r="IU147" s="9"/>
      <c r="IV147" s="9"/>
      <c r="IW147" s="9"/>
      <c r="IX147" s="9"/>
      <c r="IY147" s="9"/>
      <c r="IZ147" s="9"/>
      <c r="JA147" s="9"/>
      <c r="JB147" s="9"/>
      <c r="JC147" s="9"/>
      <c r="JD147" s="9"/>
      <c r="JE147" s="9"/>
      <c r="JF147" s="9"/>
      <c r="JG147" s="9"/>
      <c r="JH147" s="9"/>
      <c r="JI147" s="9"/>
      <c r="JJ147" s="9"/>
      <c r="JK147" s="9"/>
      <c r="JL147" s="9"/>
      <c r="JM147" s="9"/>
      <c r="JN147" s="9"/>
      <c r="JO147" s="9"/>
      <c r="JP147" s="9"/>
      <c r="JQ147" s="9"/>
      <c r="JR147" s="9"/>
      <c r="JS147" s="9"/>
      <c r="JT147" s="9"/>
      <c r="JU147" s="9"/>
      <c r="JV147" s="9"/>
      <c r="JW147" s="9"/>
      <c r="JX147" s="9"/>
      <c r="JY147" s="9"/>
      <c r="JZ147" s="9"/>
      <c r="KA147" s="9"/>
      <c r="KB147" s="9"/>
      <c r="KC147" s="9"/>
      <c r="KD147" s="9"/>
      <c r="KE147" s="9"/>
      <c r="KF147" s="9"/>
      <c r="KG147" s="9"/>
      <c r="KH147" s="9"/>
      <c r="KI147" s="9"/>
      <c r="KJ147" s="9"/>
      <c r="KK147" s="9"/>
      <c r="KL147" s="9"/>
      <c r="KM147" s="9"/>
      <c r="KN147" s="9"/>
      <c r="KO147" s="9"/>
      <c r="KP147" s="9"/>
      <c r="KQ147" s="9"/>
      <c r="KR147" s="9"/>
      <c r="KS147" s="9"/>
      <c r="KT147" s="9"/>
      <c r="KU147" s="9"/>
      <c r="KV147" s="9"/>
      <c r="KW147" s="9"/>
      <c r="KX147" s="9"/>
      <c r="KY147" s="9"/>
      <c r="KZ147" s="9"/>
      <c r="LA147" s="9"/>
      <c r="LB147" s="9"/>
      <c r="LC147" s="9"/>
      <c r="LD147" s="9"/>
      <c r="LE147" s="9"/>
      <c r="LF147" s="9"/>
      <c r="LG147" s="9"/>
      <c r="LH147" s="9"/>
      <c r="LI147" s="9"/>
      <c r="LJ147" s="9"/>
      <c r="LK147" s="9"/>
      <c r="LL147" s="9"/>
      <c r="LM147" s="9"/>
      <c r="LN147" s="9"/>
      <c r="LO147" s="9"/>
      <c r="LP147" s="9"/>
      <c r="LQ147" s="9"/>
      <c r="LR147" s="9"/>
      <c r="LS147" s="9"/>
      <c r="LT147" s="9"/>
      <c r="LU147" s="9"/>
      <c r="LV147" s="9"/>
      <c r="LW147" s="9"/>
      <c r="LX147" s="9"/>
      <c r="LY147" s="9"/>
      <c r="LZ147" s="9"/>
      <c r="MA147" s="9"/>
      <c r="MB147" s="9"/>
      <c r="MC147" s="9"/>
      <c r="MD147" s="9"/>
      <c r="ME147" s="9"/>
      <c r="MF147" s="9"/>
      <c r="MG147" s="9"/>
      <c r="MH147" s="9"/>
      <c r="MI147" s="9"/>
      <c r="MJ147" s="9"/>
      <c r="MK147" s="9"/>
      <c r="ML147" s="9"/>
      <c r="MM147" s="9"/>
      <c r="MN147" s="9"/>
      <c r="MO147" s="9"/>
      <c r="MP147" s="9"/>
      <c r="MQ147" s="9"/>
      <c r="MR147" s="9"/>
      <c r="MS147" s="9"/>
      <c r="MT147" s="9"/>
      <c r="MU147" s="9"/>
      <c r="MV147" s="9"/>
      <c r="MW147" s="9"/>
      <c r="MX147" s="9"/>
      <c r="MY147" s="9"/>
      <c r="MZ147" s="9"/>
      <c r="NA147" s="9"/>
      <c r="NB147" s="9"/>
      <c r="NC147" s="9"/>
      <c r="ND147" s="9"/>
      <c r="NE147" s="9"/>
      <c r="NF147" s="9"/>
      <c r="NG147" s="9"/>
      <c r="NH147" s="9"/>
      <c r="NI147" s="9"/>
      <c r="NJ147" s="9"/>
      <c r="NK147" s="9"/>
      <c r="NL147" s="9"/>
      <c r="NM147" s="9"/>
      <c r="NN147" s="9"/>
      <c r="NO147" s="9"/>
      <c r="NP147" s="9"/>
      <c r="NQ147" s="9"/>
      <c r="NR147" s="9"/>
      <c r="NS147" s="9"/>
      <c r="NT147" s="9"/>
      <c r="NU147" s="9"/>
      <c r="NV147" s="9"/>
      <c r="NW147" s="9"/>
      <c r="NX147" s="9"/>
      <c r="NY147" s="9"/>
      <c r="NZ147" s="9"/>
      <c r="OA147" s="9"/>
      <c r="OB147" s="9"/>
      <c r="OC147" s="9"/>
      <c r="OD147" s="9"/>
      <c r="OE147" s="9"/>
      <c r="OF147" s="9"/>
      <c r="OG147" s="9"/>
      <c r="OH147" s="9"/>
      <c r="OI147" s="9"/>
      <c r="OJ147" s="9"/>
      <c r="OK147" s="9"/>
      <c r="OL147" s="9"/>
      <c r="OM147" s="9"/>
      <c r="ON147" s="9"/>
      <c r="OO147" s="9"/>
      <c r="OP147" s="9"/>
      <c r="OQ147" s="9"/>
      <c r="OR147" s="9"/>
      <c r="OS147" s="9"/>
      <c r="OT147" s="9"/>
      <c r="OU147" s="9"/>
      <c r="OV147" s="9"/>
      <c r="OW147" s="9"/>
      <c r="OX147" s="9"/>
      <c r="OY147" s="9"/>
      <c r="OZ147" s="9"/>
      <c r="PA147" s="9"/>
      <c r="PB147" s="9"/>
      <c r="PC147" s="9"/>
    </row>
    <row r="148" spans="1:419" s="9" customFormat="1" ht="16" customHeight="1" thickBot="1" x14ac:dyDescent="0.4">
      <c r="A148" s="328"/>
      <c r="B148" s="329"/>
      <c r="C148" s="245"/>
      <c r="D148" s="257"/>
      <c r="E148" s="247"/>
    </row>
    <row r="149" spans="1:419" s="9" customFormat="1" ht="13.5" customHeight="1" x14ac:dyDescent="0.35">
      <c r="A149" s="335" t="s">
        <v>229</v>
      </c>
      <c r="B149" s="336"/>
      <c r="C149" s="233" t="s">
        <v>42</v>
      </c>
      <c r="D149" s="234" t="s">
        <v>41</v>
      </c>
      <c r="E149" s="235" t="s">
        <v>5</v>
      </c>
    </row>
    <row r="150" spans="1:419" s="9" customFormat="1" ht="14.25" customHeight="1" x14ac:dyDescent="0.35">
      <c r="A150" s="19" t="s">
        <v>228</v>
      </c>
      <c r="B150" s="13" t="s">
        <v>227</v>
      </c>
      <c r="C150" s="12">
        <v>39.25</v>
      </c>
      <c r="D150" s="11">
        <v>1</v>
      </c>
      <c r="E150" s="10" t="s">
        <v>226</v>
      </c>
    </row>
    <row r="151" spans="1:419" s="28" customFormat="1" ht="13.5" customHeight="1" x14ac:dyDescent="0.35">
      <c r="A151" s="14">
        <v>3764222</v>
      </c>
      <c r="B151" s="13" t="s">
        <v>225</v>
      </c>
      <c r="C151" s="12">
        <v>33.549999999999997</v>
      </c>
      <c r="D151" s="11">
        <v>2</v>
      </c>
      <c r="E151" s="10" t="s">
        <v>204</v>
      </c>
    </row>
    <row r="152" spans="1:419" s="9" customFormat="1" ht="18" customHeight="1" x14ac:dyDescent="0.35">
      <c r="A152" s="19" t="s">
        <v>789</v>
      </c>
      <c r="B152" s="13" t="s">
        <v>224</v>
      </c>
      <c r="C152" s="12">
        <v>39.25</v>
      </c>
      <c r="D152" s="11">
        <v>2</v>
      </c>
      <c r="E152" s="10" t="s">
        <v>204</v>
      </c>
    </row>
    <row r="153" spans="1:419" s="9" customFormat="1" ht="18.75" customHeight="1" x14ac:dyDescent="0.35">
      <c r="A153" s="19" t="s">
        <v>223</v>
      </c>
      <c r="B153" s="13" t="s">
        <v>222</v>
      </c>
      <c r="C153" s="12">
        <v>32.31</v>
      </c>
      <c r="D153" s="11">
        <v>2</v>
      </c>
      <c r="E153" s="10" t="s">
        <v>204</v>
      </c>
    </row>
    <row r="154" spans="1:419" s="9" customFormat="1" ht="21" customHeight="1" x14ac:dyDescent="0.35">
      <c r="A154" s="19" t="s">
        <v>221</v>
      </c>
      <c r="B154" s="13" t="s">
        <v>220</v>
      </c>
      <c r="C154" s="12">
        <v>25.29</v>
      </c>
      <c r="D154" s="11">
        <v>1</v>
      </c>
      <c r="E154" s="10" t="s">
        <v>215</v>
      </c>
    </row>
    <row r="155" spans="1:419" s="9" customFormat="1" ht="14.25" customHeight="1" x14ac:dyDescent="0.35">
      <c r="A155" s="19" t="s">
        <v>219</v>
      </c>
      <c r="B155" s="13" t="s">
        <v>218</v>
      </c>
      <c r="C155" s="12">
        <v>39.25</v>
      </c>
      <c r="D155" s="11">
        <v>2</v>
      </c>
      <c r="E155" s="10" t="s">
        <v>204</v>
      </c>
    </row>
    <row r="156" spans="1:419" ht="14.25" customHeight="1" x14ac:dyDescent="0.3">
      <c r="A156" s="19" t="s">
        <v>217</v>
      </c>
      <c r="B156" s="13" t="s">
        <v>216</v>
      </c>
      <c r="C156" s="12">
        <v>39.25</v>
      </c>
      <c r="D156" s="11">
        <v>1</v>
      </c>
      <c r="E156" s="10" t="s">
        <v>215</v>
      </c>
      <c r="F156" s="1"/>
      <c r="H156" s="1"/>
      <c r="I156" s="1"/>
      <c r="J156" s="1"/>
      <c r="K156" s="1"/>
      <c r="L156" s="1"/>
      <c r="M156" s="1"/>
    </row>
    <row r="157" spans="1:419" ht="14.25" customHeight="1" x14ac:dyDescent="0.35">
      <c r="A157" s="19" t="s">
        <v>214</v>
      </c>
      <c r="B157" s="13" t="s">
        <v>213</v>
      </c>
      <c r="C157" s="12">
        <v>32.31</v>
      </c>
      <c r="D157" s="11">
        <v>2</v>
      </c>
      <c r="E157" s="10" t="s">
        <v>204</v>
      </c>
      <c r="F157" s="9"/>
      <c r="G157" s="9"/>
      <c r="H157" s="1"/>
      <c r="I157" s="1"/>
      <c r="J157" s="1"/>
      <c r="K157" s="1"/>
      <c r="L157" s="1"/>
      <c r="M157" s="1"/>
    </row>
    <row r="158" spans="1:419" s="9" customFormat="1" ht="14.25" customHeight="1" x14ac:dyDescent="0.35">
      <c r="A158" s="19" t="s">
        <v>212</v>
      </c>
      <c r="B158" s="13" t="s">
        <v>211</v>
      </c>
      <c r="C158" s="12">
        <v>32.31</v>
      </c>
      <c r="D158" s="11">
        <v>2</v>
      </c>
      <c r="E158" s="10" t="s">
        <v>204</v>
      </c>
      <c r="F158" s="1"/>
      <c r="G158" s="1"/>
    </row>
    <row r="159" spans="1:419" ht="14.25" customHeight="1" x14ac:dyDescent="0.35">
      <c r="A159" s="19" t="s">
        <v>210</v>
      </c>
      <c r="B159" s="13" t="s">
        <v>209</v>
      </c>
      <c r="C159" s="12">
        <v>32.31</v>
      </c>
      <c r="D159" s="11">
        <v>2</v>
      </c>
      <c r="E159" s="10" t="s">
        <v>204</v>
      </c>
      <c r="F159" s="9"/>
      <c r="G159" s="9"/>
      <c r="H159" s="1"/>
      <c r="I159" s="1"/>
      <c r="J159" s="1"/>
      <c r="K159" s="1"/>
      <c r="L159" s="1"/>
      <c r="M159" s="1"/>
    </row>
    <row r="160" spans="1:419" ht="14.25" customHeight="1" x14ac:dyDescent="0.35">
      <c r="A160" s="19" t="s">
        <v>208</v>
      </c>
      <c r="B160" s="13" t="s">
        <v>207</v>
      </c>
      <c r="C160" s="12">
        <v>32.31</v>
      </c>
      <c r="D160" s="11">
        <v>1</v>
      </c>
      <c r="E160" s="10" t="s">
        <v>226</v>
      </c>
      <c r="F160" s="9"/>
      <c r="G160" s="9"/>
      <c r="H160" s="1"/>
      <c r="I160" s="1"/>
      <c r="J160" s="1"/>
      <c r="K160" s="1"/>
      <c r="L160" s="1"/>
      <c r="M160" s="1"/>
    </row>
    <row r="161" spans="1:13" s="9" customFormat="1" ht="14.25" customHeight="1" x14ac:dyDescent="0.35">
      <c r="A161" s="19" t="s">
        <v>206</v>
      </c>
      <c r="B161" s="13" t="s">
        <v>205</v>
      </c>
      <c r="C161" s="12">
        <v>24.52</v>
      </c>
      <c r="D161" s="11">
        <v>2</v>
      </c>
      <c r="E161" s="10" t="s">
        <v>204</v>
      </c>
      <c r="F161" s="1"/>
      <c r="G161" s="1"/>
    </row>
    <row r="162" spans="1:13" ht="15" customHeight="1" x14ac:dyDescent="0.3">
      <c r="A162" s="72">
        <v>4396964</v>
      </c>
      <c r="B162" s="37" t="s">
        <v>121</v>
      </c>
      <c r="C162" s="26">
        <v>74.959999999999994</v>
      </c>
      <c r="D162" s="25">
        <v>1</v>
      </c>
      <c r="E162" s="71" t="s">
        <v>19</v>
      </c>
      <c r="F162" s="1"/>
      <c r="H162" s="1"/>
      <c r="I162" s="1"/>
      <c r="J162" s="1"/>
      <c r="K162" s="1"/>
      <c r="L162" s="1"/>
      <c r="M162" s="1"/>
    </row>
    <row r="163" spans="1:13" s="9" customFormat="1" ht="16" customHeight="1" x14ac:dyDescent="0.35">
      <c r="A163" s="331"/>
      <c r="B163" s="332"/>
      <c r="C163" s="332"/>
      <c r="D163" s="332"/>
      <c r="E163" s="332"/>
    </row>
    <row r="164" spans="1:13" s="9" customFormat="1" ht="16" customHeight="1" x14ac:dyDescent="0.35">
      <c r="A164" s="295" t="s">
        <v>44</v>
      </c>
      <c r="B164" s="296" t="s">
        <v>43</v>
      </c>
      <c r="C164" s="297" t="s">
        <v>42</v>
      </c>
      <c r="D164" s="298" t="s">
        <v>41</v>
      </c>
      <c r="E164" s="299" t="s">
        <v>5</v>
      </c>
    </row>
    <row r="165" spans="1:13" s="88" customFormat="1" ht="16" customHeight="1" x14ac:dyDescent="0.25">
      <c r="A165" s="19" t="s">
        <v>348</v>
      </c>
      <c r="B165" s="36" t="s">
        <v>715</v>
      </c>
      <c r="C165" s="35">
        <v>30.69</v>
      </c>
      <c r="D165" s="34">
        <v>1</v>
      </c>
      <c r="E165" s="33" t="s">
        <v>832</v>
      </c>
    </row>
    <row r="166" spans="1:13" s="88" customFormat="1" ht="16" customHeight="1" x14ac:dyDescent="0.25">
      <c r="A166" s="14" t="str">
        <f>"2774248"</f>
        <v>2774248</v>
      </c>
      <c r="B166" s="87" t="s">
        <v>326</v>
      </c>
      <c r="C166" s="86">
        <v>58.13</v>
      </c>
      <c r="D166" s="85">
        <v>4</v>
      </c>
      <c r="E166" s="85" t="s">
        <v>830</v>
      </c>
    </row>
    <row r="167" spans="1:13" s="9" customFormat="1" ht="16" customHeight="1" x14ac:dyDescent="0.35">
      <c r="A167" s="19" t="s">
        <v>931</v>
      </c>
      <c r="B167" s="13" t="s">
        <v>347</v>
      </c>
      <c r="C167" s="12">
        <v>52.03</v>
      </c>
      <c r="D167" s="11">
        <v>1</v>
      </c>
      <c r="E167" s="10" t="s">
        <v>327</v>
      </c>
    </row>
    <row r="168" spans="1:13" s="9" customFormat="1" ht="16" customHeight="1" x14ac:dyDescent="0.35">
      <c r="A168" s="19">
        <v>830145</v>
      </c>
      <c r="B168" s="13" t="s">
        <v>346</v>
      </c>
      <c r="C168" s="12">
        <v>49.7</v>
      </c>
      <c r="D168" s="11">
        <v>1</v>
      </c>
      <c r="E168" s="10" t="s">
        <v>260</v>
      </c>
    </row>
    <row r="169" spans="1:13" s="9" customFormat="1" ht="16" customHeight="1" x14ac:dyDescent="0.35">
      <c r="A169" s="19">
        <v>1351929</v>
      </c>
      <c r="B169" s="13" t="s">
        <v>345</v>
      </c>
      <c r="C169" s="12">
        <v>45.94</v>
      </c>
      <c r="D169" s="11">
        <v>1</v>
      </c>
      <c r="E169" s="10" t="s">
        <v>260</v>
      </c>
    </row>
    <row r="170" spans="1:13" s="9" customFormat="1" ht="16" customHeight="1" x14ac:dyDescent="0.35">
      <c r="A170" s="19" t="s">
        <v>344</v>
      </c>
      <c r="B170" s="13" t="s">
        <v>343</v>
      </c>
      <c r="C170" s="12">
        <v>42.86</v>
      </c>
      <c r="D170" s="11">
        <v>1</v>
      </c>
      <c r="E170" s="10" t="s">
        <v>260</v>
      </c>
    </row>
    <row r="171" spans="1:13" s="9" customFormat="1" ht="16" customHeight="1" x14ac:dyDescent="0.35">
      <c r="A171" s="19" t="s">
        <v>342</v>
      </c>
      <c r="B171" s="13" t="s">
        <v>341</v>
      </c>
      <c r="C171" s="12">
        <v>12.7</v>
      </c>
      <c r="D171" s="11">
        <v>1</v>
      </c>
      <c r="E171" s="10" t="s">
        <v>928</v>
      </c>
    </row>
    <row r="172" spans="1:13" s="9" customFormat="1" ht="16" customHeight="1" x14ac:dyDescent="0.35">
      <c r="A172" s="19" t="s">
        <v>340</v>
      </c>
      <c r="B172" s="13" t="s">
        <v>339</v>
      </c>
      <c r="C172" s="12">
        <v>52.33</v>
      </c>
      <c r="D172" s="11">
        <v>1</v>
      </c>
      <c r="E172" s="10" t="s">
        <v>260</v>
      </c>
    </row>
    <row r="173" spans="1:13" ht="15" customHeight="1" x14ac:dyDescent="0.3">
      <c r="A173" s="19" t="s">
        <v>338</v>
      </c>
      <c r="B173" s="13" t="s">
        <v>337</v>
      </c>
      <c r="C173" s="12">
        <v>19.43</v>
      </c>
      <c r="D173" s="11">
        <v>6</v>
      </c>
      <c r="E173" s="10" t="s">
        <v>336</v>
      </c>
      <c r="F173" s="1"/>
      <c r="H173" s="1"/>
      <c r="I173" s="1"/>
      <c r="J173" s="1"/>
      <c r="K173" s="1"/>
      <c r="L173" s="1"/>
      <c r="M173" s="1"/>
    </row>
    <row r="174" spans="1:13" s="52" customFormat="1" ht="16" customHeight="1" x14ac:dyDescent="0.25">
      <c r="A174" s="19" t="s">
        <v>335</v>
      </c>
      <c r="B174" s="13" t="s">
        <v>334</v>
      </c>
      <c r="C174" s="12">
        <v>54.95</v>
      </c>
      <c r="D174" s="11">
        <v>1</v>
      </c>
      <c r="E174" s="10" t="s">
        <v>831</v>
      </c>
    </row>
    <row r="175" spans="1:13" s="9" customFormat="1" ht="16" customHeight="1" x14ac:dyDescent="0.35">
      <c r="A175" s="19" t="s">
        <v>929</v>
      </c>
      <c r="B175" s="13" t="s">
        <v>333</v>
      </c>
      <c r="C175" s="12">
        <v>39.1</v>
      </c>
      <c r="D175" s="11">
        <v>1</v>
      </c>
      <c r="E175" s="10" t="s">
        <v>17</v>
      </c>
    </row>
    <row r="176" spans="1:13" s="9" customFormat="1" ht="16" customHeight="1" x14ac:dyDescent="0.35">
      <c r="A176" s="19" t="s">
        <v>332</v>
      </c>
      <c r="B176" s="13" t="s">
        <v>331</v>
      </c>
      <c r="C176" s="12">
        <v>50.27</v>
      </c>
      <c r="D176" s="11">
        <v>1</v>
      </c>
      <c r="E176" s="10" t="s">
        <v>330</v>
      </c>
    </row>
    <row r="177" spans="1:2156" s="9" customFormat="1" ht="20.25" customHeight="1" x14ac:dyDescent="0.35">
      <c r="A177" s="19">
        <v>8673582</v>
      </c>
      <c r="B177" s="13" t="s">
        <v>329</v>
      </c>
      <c r="C177" s="12">
        <v>48.91</v>
      </c>
      <c r="D177" s="11">
        <v>1</v>
      </c>
      <c r="E177" s="10" t="s">
        <v>17</v>
      </c>
    </row>
    <row r="178" spans="1:2156" s="9" customFormat="1" ht="16" customHeight="1" x14ac:dyDescent="0.35">
      <c r="A178" s="19" t="s">
        <v>930</v>
      </c>
      <c r="B178" s="13" t="s">
        <v>328</v>
      </c>
      <c r="C178" s="12">
        <v>39.840000000000003</v>
      </c>
      <c r="D178" s="11">
        <v>1</v>
      </c>
      <c r="E178" s="10" t="s">
        <v>327</v>
      </c>
    </row>
    <row r="179" spans="1:2156" s="9" customFormat="1" ht="16" customHeight="1" x14ac:dyDescent="0.35">
      <c r="A179" s="19" t="s">
        <v>879</v>
      </c>
      <c r="B179" s="13" t="s">
        <v>880</v>
      </c>
      <c r="C179" s="12">
        <v>102.2</v>
      </c>
      <c r="D179" s="11">
        <v>1</v>
      </c>
      <c r="E179" s="10" t="s">
        <v>327</v>
      </c>
    </row>
    <row r="180" spans="1:2156" s="9" customFormat="1" ht="18.75" customHeight="1" x14ac:dyDescent="0.35">
      <c r="A180" s="18">
        <v>2737791</v>
      </c>
      <c r="B180" s="17" t="s">
        <v>18</v>
      </c>
      <c r="C180" s="16">
        <v>14</v>
      </c>
      <c r="D180" s="15">
        <v>1</v>
      </c>
      <c r="E180" s="15" t="s">
        <v>17</v>
      </c>
    </row>
    <row r="181" spans="1:2156" ht="15" customHeight="1" x14ac:dyDescent="0.3">
      <c r="A181" s="290">
        <v>419218</v>
      </c>
      <c r="B181" s="291" t="s">
        <v>720</v>
      </c>
      <c r="C181" s="292">
        <v>28.52</v>
      </c>
      <c r="D181" s="291"/>
      <c r="E181" s="291"/>
      <c r="F181" s="1"/>
      <c r="H181" s="1"/>
      <c r="I181" s="1"/>
      <c r="J181" s="1"/>
      <c r="K181" s="1"/>
      <c r="L181" s="1"/>
      <c r="M181" s="1"/>
    </row>
    <row r="182" spans="1:2156" ht="15" customHeight="1" x14ac:dyDescent="0.3">
      <c r="A182" s="291"/>
      <c r="B182" s="291" t="s">
        <v>721</v>
      </c>
      <c r="C182" s="292"/>
      <c r="D182" s="291"/>
      <c r="E182" s="291"/>
      <c r="F182" s="1"/>
      <c r="H182" s="1"/>
      <c r="I182" s="1"/>
      <c r="J182" s="1"/>
      <c r="K182" s="1"/>
      <c r="L182" s="1"/>
      <c r="M182" s="1"/>
    </row>
    <row r="183" spans="1:2156" ht="15" customHeight="1" x14ac:dyDescent="0.3">
      <c r="A183" s="290">
        <v>5584729</v>
      </c>
      <c r="B183" s="291" t="s">
        <v>936</v>
      </c>
      <c r="C183" s="292">
        <v>28.16</v>
      </c>
      <c r="D183" s="291">
        <v>1</v>
      </c>
      <c r="E183" s="291" t="s">
        <v>937</v>
      </c>
      <c r="F183" s="1"/>
      <c r="H183" s="1"/>
      <c r="I183" s="1"/>
      <c r="J183" s="1"/>
      <c r="K183" s="1"/>
      <c r="L183" s="1"/>
      <c r="M183" s="1"/>
    </row>
    <row r="184" spans="1:2156" ht="15" customHeight="1" x14ac:dyDescent="0.3">
      <c r="A184" s="19">
        <v>3551207</v>
      </c>
      <c r="B184" s="13" t="s">
        <v>325</v>
      </c>
      <c r="C184" s="12">
        <v>24.35</v>
      </c>
      <c r="D184" s="11">
        <v>1</v>
      </c>
      <c r="E184" s="10" t="s">
        <v>17</v>
      </c>
      <c r="F184" s="1"/>
      <c r="H184" s="1"/>
      <c r="I184" s="1"/>
      <c r="J184" s="1"/>
      <c r="K184" s="1"/>
      <c r="L184" s="1"/>
      <c r="M184" s="1"/>
    </row>
    <row r="185" spans="1:2156" s="9" customFormat="1" ht="15" customHeight="1" x14ac:dyDescent="0.35">
      <c r="A185" s="19">
        <v>3729894</v>
      </c>
      <c r="B185" s="13" t="s">
        <v>324</v>
      </c>
      <c r="C185" s="26">
        <v>8.4700000000000006</v>
      </c>
      <c r="D185" s="25">
        <v>1</v>
      </c>
      <c r="E185" s="71" t="s">
        <v>17</v>
      </c>
    </row>
    <row r="186" spans="1:2156" s="9" customFormat="1" ht="16" customHeight="1" thickBot="1" x14ac:dyDescent="0.4">
      <c r="A186" s="72" t="s">
        <v>953</v>
      </c>
      <c r="B186" s="37" t="s">
        <v>954</v>
      </c>
      <c r="C186" s="26">
        <v>36.44</v>
      </c>
      <c r="D186" s="25">
        <v>1</v>
      </c>
      <c r="E186" s="71" t="s">
        <v>955</v>
      </c>
    </row>
    <row r="187" spans="1:2156" ht="12" customHeight="1" thickBot="1" x14ac:dyDescent="0.35">
      <c r="A187" s="328"/>
      <c r="B187" s="329"/>
      <c r="C187" s="265"/>
      <c r="D187" s="266"/>
      <c r="E187" s="266"/>
      <c r="F187" s="1"/>
      <c r="H187" s="1"/>
      <c r="I187" s="1"/>
      <c r="J187" s="1"/>
      <c r="K187" s="1"/>
      <c r="L187" s="1"/>
      <c r="M187" s="1"/>
    </row>
    <row r="188" spans="1:2156" s="27" customFormat="1" ht="15.75" customHeight="1" x14ac:dyDescent="0.35">
      <c r="A188" s="295" t="s">
        <v>44</v>
      </c>
      <c r="B188" s="296" t="s">
        <v>43</v>
      </c>
      <c r="C188" s="297" t="s">
        <v>42</v>
      </c>
      <c r="D188" s="298" t="s">
        <v>41</v>
      </c>
      <c r="E188" s="300" t="s">
        <v>5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  <c r="IJ188" s="28"/>
      <c r="IK188" s="28"/>
      <c r="IL188" s="28"/>
      <c r="IM188" s="28"/>
      <c r="IN188" s="28"/>
      <c r="IO188" s="28"/>
      <c r="IP188" s="28"/>
      <c r="IQ188" s="28"/>
      <c r="IR188" s="28"/>
      <c r="IS188" s="28"/>
      <c r="IT188" s="28"/>
      <c r="IU188" s="28"/>
      <c r="IV188" s="28"/>
      <c r="IW188" s="28"/>
      <c r="IX188" s="28"/>
      <c r="IY188" s="28"/>
      <c r="IZ188" s="28"/>
      <c r="JA188" s="28"/>
      <c r="JB188" s="28"/>
      <c r="JC188" s="28"/>
      <c r="JD188" s="28"/>
      <c r="JE188" s="28"/>
      <c r="JF188" s="28"/>
      <c r="JG188" s="28"/>
      <c r="JH188" s="28"/>
      <c r="JI188" s="28"/>
      <c r="JJ188" s="28"/>
      <c r="JK188" s="28"/>
      <c r="JL188" s="28"/>
      <c r="JM188" s="28"/>
      <c r="JN188" s="28"/>
      <c r="JO188" s="28"/>
      <c r="JP188" s="28"/>
      <c r="JQ188" s="28"/>
      <c r="JR188" s="28"/>
      <c r="JS188" s="28"/>
      <c r="JT188" s="28"/>
      <c r="JU188" s="28"/>
      <c r="JV188" s="28"/>
      <c r="JW188" s="28"/>
      <c r="JX188" s="28"/>
      <c r="JY188" s="28"/>
      <c r="JZ188" s="28"/>
      <c r="KA188" s="28"/>
      <c r="KB188" s="28"/>
      <c r="KC188" s="28"/>
      <c r="KD188" s="28"/>
      <c r="KE188" s="28"/>
      <c r="KF188" s="28"/>
      <c r="KG188" s="28"/>
      <c r="KH188" s="28"/>
      <c r="KI188" s="28"/>
      <c r="KJ188" s="28"/>
      <c r="KK188" s="28"/>
      <c r="KL188" s="28"/>
      <c r="KM188" s="28"/>
      <c r="KN188" s="28"/>
      <c r="KO188" s="28"/>
      <c r="KP188" s="28"/>
      <c r="KQ188" s="28"/>
      <c r="KR188" s="28"/>
      <c r="KS188" s="28"/>
      <c r="KT188" s="28"/>
      <c r="KU188" s="28"/>
      <c r="KV188" s="28"/>
      <c r="KW188" s="28"/>
      <c r="KX188" s="28"/>
      <c r="KY188" s="28"/>
      <c r="KZ188" s="28"/>
      <c r="LA188" s="28"/>
      <c r="LB188" s="28"/>
      <c r="LC188" s="28"/>
      <c r="LD188" s="28"/>
      <c r="LE188" s="28"/>
      <c r="LF188" s="28"/>
      <c r="LG188" s="28"/>
      <c r="LH188" s="28"/>
      <c r="LI188" s="28"/>
      <c r="LJ188" s="28"/>
      <c r="LK188" s="28"/>
      <c r="LL188" s="28"/>
      <c r="LM188" s="28"/>
      <c r="LN188" s="28"/>
      <c r="LO188" s="28"/>
      <c r="LP188" s="28"/>
      <c r="LQ188" s="28"/>
      <c r="LR188" s="28"/>
      <c r="LS188" s="28"/>
      <c r="LT188" s="28"/>
      <c r="LU188" s="28"/>
      <c r="LV188" s="28"/>
      <c r="LW188" s="28"/>
      <c r="LX188" s="28"/>
      <c r="LY188" s="28"/>
      <c r="LZ188" s="28"/>
      <c r="MA188" s="28"/>
      <c r="MB188" s="28"/>
      <c r="MC188" s="28"/>
      <c r="MD188" s="28"/>
      <c r="ME188" s="28"/>
      <c r="MF188" s="28"/>
      <c r="MG188" s="28"/>
      <c r="MH188" s="28"/>
      <c r="MI188" s="28"/>
      <c r="MJ188" s="28"/>
      <c r="MK188" s="28"/>
      <c r="ML188" s="28"/>
      <c r="MM188" s="28"/>
      <c r="MN188" s="28"/>
      <c r="MO188" s="28"/>
      <c r="MP188" s="28"/>
      <c r="MQ188" s="28"/>
      <c r="MR188" s="28"/>
      <c r="MS188" s="28"/>
      <c r="MT188" s="28"/>
      <c r="MU188" s="28"/>
      <c r="MV188" s="28"/>
      <c r="MW188" s="28"/>
      <c r="MX188" s="28"/>
      <c r="MY188" s="28"/>
      <c r="MZ188" s="28"/>
      <c r="NA188" s="28"/>
      <c r="NB188" s="28"/>
      <c r="NC188" s="28"/>
      <c r="ND188" s="28"/>
      <c r="NE188" s="28"/>
      <c r="NF188" s="28"/>
      <c r="NG188" s="28"/>
      <c r="NH188" s="28"/>
      <c r="NI188" s="28"/>
      <c r="NJ188" s="28"/>
      <c r="NK188" s="28"/>
      <c r="NL188" s="28"/>
      <c r="NM188" s="28"/>
      <c r="NN188" s="28"/>
      <c r="NO188" s="28"/>
      <c r="NP188" s="28"/>
      <c r="NQ188" s="28"/>
      <c r="NR188" s="28"/>
      <c r="NS188" s="28"/>
      <c r="NT188" s="28"/>
      <c r="NU188" s="28"/>
      <c r="NV188" s="28"/>
      <c r="NW188" s="28"/>
      <c r="NX188" s="28"/>
      <c r="NY188" s="28"/>
      <c r="NZ188" s="28"/>
      <c r="OA188" s="28"/>
      <c r="OB188" s="28"/>
      <c r="OC188" s="28"/>
      <c r="OD188" s="28"/>
      <c r="OE188" s="28"/>
      <c r="OF188" s="28"/>
      <c r="OG188" s="28"/>
      <c r="OH188" s="28"/>
      <c r="OI188" s="28"/>
      <c r="OJ188" s="28"/>
      <c r="OK188" s="28"/>
      <c r="OL188" s="28"/>
      <c r="OM188" s="28"/>
      <c r="ON188" s="28"/>
      <c r="OO188" s="28"/>
      <c r="OP188" s="28"/>
      <c r="OQ188" s="28"/>
      <c r="OR188" s="28"/>
      <c r="OS188" s="28"/>
      <c r="OT188" s="28"/>
      <c r="OU188" s="28"/>
      <c r="OV188" s="28"/>
      <c r="OW188" s="28"/>
      <c r="OX188" s="28"/>
      <c r="OY188" s="28"/>
      <c r="OZ188" s="28"/>
      <c r="PA188" s="28"/>
      <c r="PB188" s="28"/>
      <c r="PC188" s="28"/>
      <c r="PD188" s="28"/>
      <c r="PE188" s="28"/>
      <c r="PF188" s="28"/>
      <c r="PG188" s="28"/>
      <c r="PH188" s="28"/>
      <c r="PI188" s="28"/>
      <c r="PJ188" s="28"/>
      <c r="PK188" s="28"/>
      <c r="PL188" s="28"/>
      <c r="PM188" s="28"/>
      <c r="PN188" s="28"/>
      <c r="PO188" s="28"/>
      <c r="PP188" s="28"/>
      <c r="PQ188" s="28"/>
      <c r="PR188" s="28"/>
      <c r="PS188" s="28"/>
      <c r="PT188" s="28"/>
      <c r="PU188" s="28"/>
      <c r="PV188" s="28"/>
      <c r="PW188" s="28"/>
      <c r="PX188" s="28"/>
      <c r="PY188" s="28"/>
      <c r="PZ188" s="28"/>
      <c r="QA188" s="28"/>
      <c r="QB188" s="28"/>
      <c r="QC188" s="28"/>
      <c r="QD188" s="28"/>
      <c r="QE188" s="28"/>
      <c r="QF188" s="28"/>
      <c r="QG188" s="28"/>
      <c r="QH188" s="28"/>
      <c r="QI188" s="28"/>
      <c r="QJ188" s="28"/>
      <c r="QK188" s="28"/>
      <c r="QL188" s="28"/>
      <c r="QM188" s="28"/>
      <c r="QN188" s="28"/>
      <c r="QO188" s="28"/>
      <c r="QP188" s="28"/>
      <c r="QQ188" s="28"/>
      <c r="QR188" s="28"/>
      <c r="QS188" s="28"/>
      <c r="QT188" s="28"/>
      <c r="QU188" s="28"/>
      <c r="QV188" s="28"/>
      <c r="QW188" s="28"/>
      <c r="QX188" s="28"/>
      <c r="QY188" s="28"/>
      <c r="QZ188" s="28"/>
      <c r="RA188" s="28"/>
      <c r="RB188" s="28"/>
      <c r="RC188" s="28"/>
      <c r="RD188" s="28"/>
      <c r="RE188" s="28"/>
      <c r="RF188" s="28"/>
      <c r="RG188" s="28"/>
      <c r="RH188" s="28"/>
      <c r="RI188" s="28"/>
      <c r="RJ188" s="28"/>
      <c r="RK188" s="28"/>
      <c r="RL188" s="28"/>
      <c r="RM188" s="28"/>
      <c r="RN188" s="28"/>
      <c r="RO188" s="28"/>
      <c r="RP188" s="28"/>
      <c r="RQ188" s="28"/>
      <c r="RR188" s="28"/>
      <c r="RS188" s="28"/>
      <c r="RT188" s="28"/>
      <c r="RU188" s="28"/>
      <c r="RV188" s="28"/>
      <c r="RW188" s="28"/>
      <c r="RX188" s="28"/>
      <c r="RY188" s="28"/>
      <c r="RZ188" s="28"/>
      <c r="SA188" s="28"/>
      <c r="SB188" s="28"/>
      <c r="SC188" s="28"/>
      <c r="SD188" s="28"/>
      <c r="SE188" s="28"/>
      <c r="SF188" s="28"/>
      <c r="SG188" s="28"/>
      <c r="SH188" s="28"/>
      <c r="SI188" s="28"/>
      <c r="SJ188" s="28"/>
      <c r="SK188" s="28"/>
      <c r="SL188" s="28"/>
      <c r="SM188" s="28"/>
      <c r="SN188" s="28"/>
      <c r="SO188" s="28"/>
      <c r="SP188" s="28"/>
      <c r="SQ188" s="28"/>
      <c r="SR188" s="28"/>
      <c r="SS188" s="28"/>
      <c r="ST188" s="28"/>
      <c r="SU188" s="28"/>
      <c r="SV188" s="28"/>
      <c r="SW188" s="28"/>
      <c r="SX188" s="28"/>
      <c r="SY188" s="28"/>
      <c r="SZ188" s="28"/>
      <c r="TA188" s="28"/>
      <c r="TB188" s="28"/>
      <c r="TC188" s="28"/>
      <c r="TD188" s="28"/>
      <c r="TE188" s="28"/>
      <c r="TF188" s="28"/>
      <c r="TG188" s="28"/>
      <c r="TH188" s="28"/>
      <c r="TI188" s="28"/>
      <c r="TJ188" s="28"/>
      <c r="TK188" s="28"/>
      <c r="TL188" s="28"/>
      <c r="TM188" s="28"/>
      <c r="TN188" s="28"/>
      <c r="TO188" s="28"/>
      <c r="TP188" s="28"/>
      <c r="TQ188" s="28"/>
      <c r="TR188" s="28"/>
      <c r="TS188" s="28"/>
      <c r="TT188" s="28"/>
      <c r="TU188" s="28"/>
      <c r="TV188" s="28"/>
      <c r="TW188" s="28"/>
      <c r="TX188" s="28"/>
      <c r="TY188" s="28"/>
      <c r="TZ188" s="28"/>
      <c r="UA188" s="28"/>
      <c r="UB188" s="28"/>
      <c r="UC188" s="28"/>
      <c r="UD188" s="28"/>
      <c r="UE188" s="28"/>
      <c r="UF188" s="28"/>
      <c r="UG188" s="28"/>
      <c r="UH188" s="28"/>
      <c r="UI188" s="28"/>
      <c r="UJ188" s="28"/>
      <c r="UK188" s="28"/>
      <c r="UL188" s="28"/>
      <c r="UM188" s="28"/>
      <c r="UN188" s="28"/>
      <c r="UO188" s="28"/>
      <c r="UP188" s="28"/>
      <c r="UQ188" s="28"/>
      <c r="UR188" s="28"/>
      <c r="US188" s="28"/>
      <c r="UT188" s="28"/>
      <c r="UU188" s="28"/>
      <c r="UV188" s="28"/>
      <c r="UW188" s="28"/>
      <c r="UX188" s="28"/>
      <c r="UY188" s="28"/>
      <c r="UZ188" s="28"/>
      <c r="VA188" s="28"/>
      <c r="VB188" s="28"/>
      <c r="VC188" s="28"/>
      <c r="VD188" s="28"/>
      <c r="VE188" s="28"/>
      <c r="VF188" s="28"/>
      <c r="VG188" s="28"/>
      <c r="VH188" s="28"/>
      <c r="VI188" s="28"/>
      <c r="VJ188" s="28"/>
      <c r="VK188" s="28"/>
      <c r="VL188" s="28"/>
      <c r="VM188" s="28"/>
      <c r="VN188" s="28"/>
      <c r="VO188" s="28"/>
      <c r="VP188" s="28"/>
      <c r="VQ188" s="28"/>
      <c r="VR188" s="28"/>
      <c r="VS188" s="28"/>
      <c r="VT188" s="28"/>
      <c r="VU188" s="28"/>
      <c r="VV188" s="28"/>
      <c r="VW188" s="28"/>
      <c r="VX188" s="28"/>
      <c r="VY188" s="28"/>
      <c r="VZ188" s="28"/>
      <c r="WA188" s="28"/>
      <c r="WB188" s="28"/>
      <c r="WC188" s="28"/>
      <c r="WD188" s="28"/>
      <c r="WE188" s="28"/>
      <c r="WF188" s="28"/>
      <c r="WG188" s="28"/>
      <c r="WH188" s="28"/>
      <c r="WI188" s="28"/>
      <c r="WJ188" s="28"/>
      <c r="WK188" s="28"/>
      <c r="WL188" s="28"/>
      <c r="WM188" s="28"/>
      <c r="WN188" s="28"/>
      <c r="WO188" s="28"/>
      <c r="WP188" s="28"/>
      <c r="WQ188" s="28"/>
      <c r="WR188" s="28"/>
      <c r="WS188" s="28"/>
      <c r="WT188" s="28"/>
      <c r="WU188" s="28"/>
      <c r="WV188" s="28"/>
      <c r="WW188" s="28"/>
      <c r="WX188" s="28"/>
      <c r="WY188" s="28"/>
      <c r="WZ188" s="28"/>
      <c r="XA188" s="28"/>
      <c r="XB188" s="28"/>
      <c r="XC188" s="28"/>
      <c r="XD188" s="28"/>
      <c r="XE188" s="28"/>
      <c r="XF188" s="28"/>
      <c r="XG188" s="28"/>
      <c r="XH188" s="28"/>
      <c r="XI188" s="28"/>
      <c r="XJ188" s="28"/>
      <c r="XK188" s="28"/>
      <c r="XL188" s="28"/>
      <c r="XM188" s="28"/>
      <c r="XN188" s="28"/>
      <c r="XO188" s="28"/>
      <c r="XP188" s="28"/>
      <c r="XQ188" s="28"/>
      <c r="XR188" s="28"/>
      <c r="XS188" s="28"/>
      <c r="XT188" s="28"/>
      <c r="XU188" s="28"/>
      <c r="XV188" s="28"/>
      <c r="XW188" s="28"/>
      <c r="XX188" s="28"/>
      <c r="XY188" s="28"/>
      <c r="XZ188" s="28"/>
      <c r="YA188" s="28"/>
      <c r="YB188" s="28"/>
      <c r="YC188" s="28"/>
      <c r="YD188" s="28"/>
      <c r="YE188" s="28"/>
      <c r="YF188" s="28"/>
      <c r="YG188" s="28"/>
      <c r="YH188" s="28"/>
      <c r="YI188" s="28"/>
      <c r="YJ188" s="28"/>
      <c r="YK188" s="28"/>
      <c r="YL188" s="28"/>
      <c r="YM188" s="28"/>
      <c r="YN188" s="28"/>
      <c r="YO188" s="28"/>
      <c r="YP188" s="28"/>
      <c r="YQ188" s="28"/>
      <c r="YR188" s="28"/>
      <c r="YS188" s="28"/>
      <c r="YT188" s="28"/>
      <c r="YU188" s="28"/>
      <c r="YV188" s="28"/>
      <c r="YW188" s="28"/>
      <c r="YX188" s="28"/>
      <c r="YY188" s="28"/>
      <c r="YZ188" s="28"/>
      <c r="ZA188" s="28"/>
      <c r="ZB188" s="28"/>
      <c r="ZC188" s="28"/>
      <c r="ZD188" s="28"/>
      <c r="ZE188" s="28"/>
      <c r="ZF188" s="28"/>
      <c r="ZG188" s="28"/>
      <c r="ZH188" s="28"/>
      <c r="ZI188" s="28"/>
      <c r="ZJ188" s="28"/>
      <c r="ZK188" s="28"/>
      <c r="ZL188" s="28"/>
      <c r="ZM188" s="28"/>
      <c r="ZN188" s="28"/>
      <c r="ZO188" s="28"/>
      <c r="ZP188" s="28"/>
      <c r="ZQ188" s="28"/>
      <c r="ZR188" s="28"/>
      <c r="ZS188" s="28"/>
      <c r="ZT188" s="28"/>
      <c r="ZU188" s="28"/>
      <c r="ZV188" s="28"/>
      <c r="ZW188" s="28"/>
      <c r="ZX188" s="28"/>
      <c r="ZY188" s="28"/>
      <c r="ZZ188" s="28"/>
      <c r="AAA188" s="28"/>
      <c r="AAB188" s="28"/>
      <c r="AAC188" s="28"/>
      <c r="AAD188" s="28"/>
      <c r="AAE188" s="28"/>
      <c r="AAF188" s="28"/>
      <c r="AAG188" s="28"/>
      <c r="AAH188" s="28"/>
      <c r="AAI188" s="28"/>
      <c r="AAJ188" s="28"/>
      <c r="AAK188" s="28"/>
      <c r="AAL188" s="28"/>
      <c r="AAM188" s="28"/>
      <c r="AAN188" s="28"/>
      <c r="AAO188" s="28"/>
      <c r="AAP188" s="28"/>
      <c r="AAQ188" s="28"/>
      <c r="AAR188" s="28"/>
      <c r="AAS188" s="28"/>
      <c r="AAT188" s="28"/>
      <c r="AAU188" s="28"/>
      <c r="AAV188" s="28"/>
      <c r="AAW188" s="28"/>
      <c r="AAX188" s="28"/>
      <c r="AAY188" s="28"/>
      <c r="AAZ188" s="28"/>
      <c r="ABA188" s="28"/>
      <c r="ABB188" s="28"/>
      <c r="ABC188" s="28"/>
      <c r="ABD188" s="28"/>
      <c r="ABE188" s="28"/>
      <c r="ABF188" s="28"/>
      <c r="ABG188" s="28"/>
      <c r="ABH188" s="28"/>
      <c r="ABI188" s="28"/>
      <c r="ABJ188" s="28"/>
      <c r="ABK188" s="28"/>
      <c r="ABL188" s="28"/>
      <c r="ABM188" s="28"/>
      <c r="ABN188" s="28"/>
      <c r="ABO188" s="28"/>
      <c r="ABP188" s="28"/>
      <c r="ABQ188" s="28"/>
      <c r="ABR188" s="28"/>
      <c r="ABS188" s="28"/>
      <c r="ABT188" s="28"/>
      <c r="ABU188" s="28"/>
      <c r="ABV188" s="28"/>
      <c r="ABW188" s="28"/>
      <c r="ABX188" s="28"/>
      <c r="ABY188" s="28"/>
      <c r="ABZ188" s="28"/>
      <c r="ACA188" s="28"/>
      <c r="ACB188" s="28"/>
      <c r="ACC188" s="28"/>
      <c r="ACD188" s="28"/>
      <c r="ACE188" s="28"/>
      <c r="ACF188" s="28"/>
      <c r="ACG188" s="28"/>
      <c r="ACH188" s="28"/>
      <c r="ACI188" s="28"/>
      <c r="ACJ188" s="28"/>
      <c r="ACK188" s="28"/>
      <c r="ACL188" s="28"/>
      <c r="ACM188" s="28"/>
      <c r="ACN188" s="28"/>
      <c r="ACO188" s="28"/>
      <c r="ACP188" s="28"/>
      <c r="ACQ188" s="28"/>
      <c r="ACR188" s="28"/>
      <c r="ACS188" s="28"/>
      <c r="ACT188" s="28"/>
      <c r="ACU188" s="28"/>
      <c r="ACV188" s="28"/>
      <c r="ACW188" s="28"/>
      <c r="ACX188" s="28"/>
      <c r="ACY188" s="28"/>
      <c r="ACZ188" s="28"/>
      <c r="ADA188" s="28"/>
      <c r="ADB188" s="28"/>
      <c r="ADC188" s="28"/>
      <c r="ADD188" s="28"/>
      <c r="ADE188" s="28"/>
      <c r="ADF188" s="28"/>
      <c r="ADG188" s="28"/>
      <c r="ADH188" s="28"/>
      <c r="ADI188" s="28"/>
      <c r="ADJ188" s="28"/>
      <c r="ADK188" s="28"/>
      <c r="ADL188" s="28"/>
      <c r="ADM188" s="28"/>
      <c r="ADN188" s="28"/>
      <c r="ADO188" s="28"/>
      <c r="ADP188" s="28"/>
      <c r="ADQ188" s="28"/>
      <c r="ADR188" s="28"/>
      <c r="ADS188" s="28"/>
      <c r="ADT188" s="28"/>
      <c r="ADU188" s="28"/>
      <c r="ADV188" s="28"/>
      <c r="ADW188" s="28"/>
      <c r="ADX188" s="28"/>
      <c r="ADY188" s="28"/>
      <c r="ADZ188" s="28"/>
      <c r="AEA188" s="28"/>
      <c r="AEB188" s="28"/>
      <c r="AEC188" s="28"/>
      <c r="AED188" s="28"/>
      <c r="AEE188" s="28"/>
      <c r="AEF188" s="28"/>
      <c r="AEG188" s="28"/>
      <c r="AEH188" s="28"/>
      <c r="AEI188" s="28"/>
      <c r="AEJ188" s="28"/>
      <c r="AEK188" s="28"/>
      <c r="AEL188" s="28"/>
      <c r="AEM188" s="28"/>
      <c r="AEN188" s="28"/>
      <c r="AEO188" s="28"/>
      <c r="AEP188" s="28"/>
      <c r="AEQ188" s="28"/>
      <c r="AER188" s="28"/>
      <c r="AES188" s="28"/>
      <c r="AET188" s="28"/>
      <c r="AEU188" s="28"/>
      <c r="AEV188" s="28"/>
      <c r="AEW188" s="28"/>
      <c r="AEX188" s="28"/>
      <c r="AEY188" s="28"/>
      <c r="AEZ188" s="28"/>
      <c r="AFA188" s="28"/>
      <c r="AFB188" s="28"/>
      <c r="AFC188" s="28"/>
      <c r="AFD188" s="28"/>
      <c r="AFE188" s="28"/>
      <c r="AFF188" s="28"/>
      <c r="AFG188" s="28"/>
      <c r="AFH188" s="28"/>
      <c r="AFI188" s="28"/>
      <c r="AFJ188" s="28"/>
      <c r="AFK188" s="28"/>
      <c r="AFL188" s="28"/>
      <c r="AFM188" s="28"/>
      <c r="AFN188" s="28"/>
      <c r="AFO188" s="28"/>
      <c r="AFP188" s="28"/>
      <c r="AFQ188" s="28"/>
      <c r="AFR188" s="28"/>
      <c r="AFS188" s="28"/>
      <c r="AFT188" s="28"/>
      <c r="AFU188" s="28"/>
      <c r="AFV188" s="28"/>
      <c r="AFW188" s="28"/>
      <c r="AFX188" s="28"/>
      <c r="AFY188" s="28"/>
      <c r="AFZ188" s="28"/>
      <c r="AGA188" s="28"/>
      <c r="AGB188" s="28"/>
      <c r="AGC188" s="28"/>
      <c r="AGD188" s="28"/>
      <c r="AGE188" s="28"/>
      <c r="AGF188" s="28"/>
      <c r="AGG188" s="28"/>
      <c r="AGH188" s="28"/>
      <c r="AGI188" s="28"/>
      <c r="AGJ188" s="28"/>
      <c r="AGK188" s="28"/>
      <c r="AGL188" s="28"/>
      <c r="AGM188" s="28"/>
      <c r="AGN188" s="28"/>
      <c r="AGO188" s="28"/>
      <c r="AGP188" s="28"/>
      <c r="AGQ188" s="28"/>
      <c r="AGR188" s="28"/>
      <c r="AGS188" s="28"/>
      <c r="AGT188" s="28"/>
      <c r="AGU188" s="28"/>
      <c r="AGV188" s="28"/>
      <c r="AGW188" s="28"/>
      <c r="AGX188" s="28"/>
      <c r="AGY188" s="28"/>
      <c r="AGZ188" s="28"/>
      <c r="AHA188" s="28"/>
      <c r="AHB188" s="28"/>
      <c r="AHC188" s="28"/>
      <c r="AHD188" s="28"/>
      <c r="AHE188" s="28"/>
      <c r="AHF188" s="28"/>
      <c r="AHG188" s="28"/>
      <c r="AHH188" s="28"/>
      <c r="AHI188" s="28"/>
      <c r="AHJ188" s="28"/>
      <c r="AHK188" s="28"/>
      <c r="AHL188" s="28"/>
      <c r="AHM188" s="28"/>
      <c r="AHN188" s="28"/>
      <c r="AHO188" s="28"/>
      <c r="AHP188" s="28"/>
      <c r="AHQ188" s="28"/>
      <c r="AHR188" s="28"/>
      <c r="AHS188" s="28"/>
      <c r="AHT188" s="28"/>
      <c r="AHU188" s="28"/>
      <c r="AHV188" s="28"/>
      <c r="AHW188" s="28"/>
      <c r="AHX188" s="28"/>
      <c r="AHY188" s="28"/>
      <c r="AHZ188" s="28"/>
      <c r="AIA188" s="28"/>
      <c r="AIB188" s="28"/>
      <c r="AIC188" s="28"/>
      <c r="AID188" s="28"/>
      <c r="AIE188" s="28"/>
      <c r="AIF188" s="28"/>
      <c r="AIG188" s="28"/>
      <c r="AIH188" s="28"/>
      <c r="AII188" s="28"/>
      <c r="AIJ188" s="28"/>
      <c r="AIK188" s="28"/>
      <c r="AIL188" s="28"/>
      <c r="AIM188" s="28"/>
      <c r="AIN188" s="28"/>
      <c r="AIO188" s="28"/>
      <c r="AIP188" s="28"/>
      <c r="AIQ188" s="28"/>
      <c r="AIR188" s="28"/>
      <c r="AIS188" s="28"/>
      <c r="AIT188" s="28"/>
      <c r="AIU188" s="28"/>
      <c r="AIV188" s="28"/>
      <c r="AIW188" s="28"/>
      <c r="AIX188" s="28"/>
      <c r="AIY188" s="28"/>
      <c r="AIZ188" s="28"/>
      <c r="AJA188" s="28"/>
      <c r="AJB188" s="28"/>
      <c r="AJC188" s="28"/>
      <c r="AJD188" s="28"/>
      <c r="AJE188" s="28"/>
      <c r="AJF188" s="28"/>
      <c r="AJG188" s="28"/>
      <c r="AJH188" s="28"/>
      <c r="AJI188" s="28"/>
      <c r="AJJ188" s="28"/>
      <c r="AJK188" s="28"/>
      <c r="AJL188" s="28"/>
      <c r="AJM188" s="28"/>
      <c r="AJN188" s="28"/>
      <c r="AJO188" s="28"/>
      <c r="AJP188" s="28"/>
      <c r="AJQ188" s="28"/>
      <c r="AJR188" s="28"/>
      <c r="AJS188" s="28"/>
      <c r="AJT188" s="28"/>
      <c r="AJU188" s="28"/>
      <c r="AJV188" s="28"/>
      <c r="AJW188" s="28"/>
      <c r="AJX188" s="28"/>
      <c r="AJY188" s="28"/>
      <c r="AJZ188" s="28"/>
      <c r="AKA188" s="28"/>
      <c r="AKB188" s="28"/>
      <c r="AKC188" s="28"/>
      <c r="AKD188" s="28"/>
      <c r="AKE188" s="28"/>
      <c r="AKF188" s="28"/>
      <c r="AKG188" s="28"/>
      <c r="AKH188" s="28"/>
      <c r="AKI188" s="28"/>
      <c r="AKJ188" s="28"/>
      <c r="AKK188" s="28"/>
      <c r="AKL188" s="28"/>
      <c r="AKM188" s="28"/>
      <c r="AKN188" s="28"/>
      <c r="AKO188" s="28"/>
      <c r="AKP188" s="28"/>
      <c r="AKQ188" s="28"/>
      <c r="AKR188" s="28"/>
      <c r="AKS188" s="28"/>
      <c r="AKT188" s="28"/>
      <c r="AKU188" s="28"/>
      <c r="AKV188" s="28"/>
      <c r="AKW188" s="28"/>
      <c r="AKX188" s="28"/>
      <c r="AKY188" s="28"/>
      <c r="AKZ188" s="28"/>
      <c r="ALA188" s="28"/>
      <c r="ALB188" s="28"/>
      <c r="ALC188" s="28"/>
      <c r="ALD188" s="28"/>
      <c r="ALE188" s="28"/>
      <c r="ALF188" s="28"/>
      <c r="ALG188" s="28"/>
      <c r="ALH188" s="28"/>
      <c r="ALI188" s="28"/>
      <c r="ALJ188" s="28"/>
      <c r="ALK188" s="28"/>
      <c r="ALL188" s="28"/>
      <c r="ALM188" s="28"/>
      <c r="ALN188" s="28"/>
      <c r="ALO188" s="28"/>
      <c r="ALP188" s="28"/>
      <c r="ALQ188" s="28"/>
      <c r="ALR188" s="28"/>
      <c r="ALS188" s="28"/>
      <c r="ALT188" s="28"/>
      <c r="ALU188" s="28"/>
      <c r="ALV188" s="28"/>
      <c r="ALW188" s="28"/>
      <c r="ALX188" s="28"/>
      <c r="ALY188" s="28"/>
      <c r="ALZ188" s="28"/>
      <c r="AMA188" s="28"/>
      <c r="AMB188" s="28"/>
      <c r="AMC188" s="28"/>
      <c r="AMD188" s="28"/>
      <c r="AME188" s="28"/>
      <c r="AMF188" s="28"/>
      <c r="AMG188" s="28"/>
      <c r="AMH188" s="28"/>
      <c r="AMI188" s="28"/>
      <c r="AMJ188" s="28"/>
      <c r="AMK188" s="28"/>
      <c r="AML188" s="28"/>
      <c r="AMM188" s="28"/>
      <c r="AMN188" s="28"/>
      <c r="AMO188" s="28"/>
      <c r="AMP188" s="28"/>
      <c r="AMQ188" s="28"/>
      <c r="AMR188" s="28"/>
      <c r="AMS188" s="28"/>
      <c r="AMT188" s="28"/>
      <c r="AMU188" s="28"/>
      <c r="AMV188" s="28"/>
      <c r="AMW188" s="28"/>
      <c r="AMX188" s="28"/>
      <c r="AMY188" s="28"/>
      <c r="AMZ188" s="28"/>
      <c r="ANA188" s="28"/>
      <c r="ANB188" s="28"/>
      <c r="ANC188" s="28"/>
      <c r="AND188" s="28"/>
      <c r="ANE188" s="28"/>
      <c r="ANF188" s="28"/>
      <c r="ANG188" s="28"/>
      <c r="ANH188" s="28"/>
      <c r="ANI188" s="28"/>
      <c r="ANJ188" s="28"/>
      <c r="ANK188" s="28"/>
      <c r="ANL188" s="28"/>
      <c r="ANM188" s="28"/>
      <c r="ANN188" s="28"/>
      <c r="ANO188" s="28"/>
      <c r="ANP188" s="28"/>
      <c r="ANQ188" s="28"/>
      <c r="ANR188" s="28"/>
      <c r="ANS188" s="28"/>
      <c r="ANT188" s="28"/>
      <c r="ANU188" s="28"/>
      <c r="ANV188" s="28"/>
      <c r="ANW188" s="28"/>
      <c r="ANX188" s="28"/>
      <c r="ANY188" s="28"/>
      <c r="ANZ188" s="28"/>
      <c r="AOA188" s="28"/>
      <c r="AOB188" s="28"/>
      <c r="AOC188" s="28"/>
      <c r="AOD188" s="28"/>
      <c r="AOE188" s="28"/>
      <c r="AOF188" s="28"/>
      <c r="AOG188" s="28"/>
      <c r="AOH188" s="28"/>
      <c r="AOI188" s="28"/>
      <c r="AOJ188" s="28"/>
      <c r="AOK188" s="28"/>
      <c r="AOL188" s="28"/>
      <c r="AOM188" s="28"/>
      <c r="AON188" s="28"/>
      <c r="AOO188" s="28"/>
      <c r="AOP188" s="28"/>
      <c r="AOQ188" s="28"/>
      <c r="AOR188" s="28"/>
      <c r="AOS188" s="28"/>
      <c r="AOT188" s="28"/>
      <c r="AOU188" s="28"/>
      <c r="AOV188" s="28"/>
      <c r="AOW188" s="28"/>
      <c r="AOX188" s="28"/>
      <c r="AOY188" s="28"/>
      <c r="AOZ188" s="28"/>
      <c r="APA188" s="28"/>
      <c r="APB188" s="28"/>
      <c r="APC188" s="28"/>
      <c r="APD188" s="28"/>
      <c r="APE188" s="28"/>
      <c r="APF188" s="28"/>
      <c r="APG188" s="28"/>
      <c r="APH188" s="28"/>
      <c r="API188" s="28"/>
      <c r="APJ188" s="28"/>
      <c r="APK188" s="28"/>
      <c r="APL188" s="28"/>
      <c r="APM188" s="28"/>
      <c r="APN188" s="28"/>
      <c r="APO188" s="28"/>
      <c r="APP188" s="28"/>
      <c r="APQ188" s="28"/>
      <c r="APR188" s="28"/>
      <c r="APS188" s="28"/>
      <c r="APT188" s="28"/>
      <c r="APU188" s="28"/>
      <c r="APV188" s="28"/>
      <c r="APW188" s="28"/>
      <c r="APX188" s="28"/>
      <c r="APY188" s="28"/>
      <c r="APZ188" s="28"/>
      <c r="AQA188" s="28"/>
      <c r="AQB188" s="28"/>
      <c r="AQC188" s="28"/>
      <c r="AQD188" s="28"/>
      <c r="AQE188" s="28"/>
      <c r="AQF188" s="28"/>
      <c r="AQG188" s="28"/>
      <c r="AQH188" s="28"/>
      <c r="AQI188" s="28"/>
      <c r="AQJ188" s="28"/>
      <c r="AQK188" s="28"/>
      <c r="AQL188" s="28"/>
      <c r="AQM188" s="28"/>
      <c r="AQN188" s="28"/>
      <c r="AQO188" s="28"/>
      <c r="AQP188" s="28"/>
      <c r="AQQ188" s="28"/>
      <c r="AQR188" s="28"/>
      <c r="AQS188" s="28"/>
      <c r="AQT188" s="28"/>
      <c r="AQU188" s="28"/>
      <c r="AQV188" s="28"/>
      <c r="AQW188" s="28"/>
      <c r="AQX188" s="28"/>
      <c r="AQY188" s="28"/>
      <c r="AQZ188" s="28"/>
      <c r="ARA188" s="28"/>
      <c r="ARB188" s="28"/>
      <c r="ARC188" s="28"/>
      <c r="ARD188" s="28"/>
      <c r="ARE188" s="28"/>
      <c r="ARF188" s="28"/>
      <c r="ARG188" s="28"/>
      <c r="ARH188" s="28"/>
      <c r="ARI188" s="28"/>
      <c r="ARJ188" s="28"/>
      <c r="ARK188" s="28"/>
      <c r="ARL188" s="28"/>
      <c r="ARM188" s="28"/>
      <c r="ARN188" s="28"/>
      <c r="ARO188" s="28"/>
      <c r="ARP188" s="28"/>
      <c r="ARQ188" s="28"/>
      <c r="ARR188" s="28"/>
      <c r="ARS188" s="28"/>
      <c r="ART188" s="28"/>
      <c r="ARU188" s="28"/>
      <c r="ARV188" s="28"/>
      <c r="ARW188" s="28"/>
      <c r="ARX188" s="28"/>
      <c r="ARY188" s="28"/>
      <c r="ARZ188" s="28"/>
      <c r="ASA188" s="28"/>
      <c r="ASB188" s="28"/>
      <c r="ASC188" s="28"/>
      <c r="ASD188" s="28"/>
      <c r="ASE188" s="28"/>
      <c r="ASF188" s="28"/>
      <c r="ASG188" s="28"/>
      <c r="ASH188" s="28"/>
      <c r="ASI188" s="28"/>
      <c r="ASJ188" s="28"/>
      <c r="ASK188" s="28"/>
      <c r="ASL188" s="28"/>
      <c r="ASM188" s="28"/>
      <c r="ASN188" s="28"/>
      <c r="ASO188" s="28"/>
      <c r="ASP188" s="28"/>
      <c r="ASQ188" s="28"/>
      <c r="ASR188" s="28"/>
      <c r="ASS188" s="28"/>
      <c r="AST188" s="28"/>
      <c r="ASU188" s="28"/>
      <c r="ASV188" s="28"/>
      <c r="ASW188" s="28"/>
      <c r="ASX188" s="28"/>
      <c r="ASY188" s="28"/>
      <c r="ASZ188" s="28"/>
      <c r="ATA188" s="28"/>
      <c r="ATB188" s="28"/>
      <c r="ATC188" s="28"/>
      <c r="ATD188" s="28"/>
      <c r="ATE188" s="28"/>
      <c r="ATF188" s="28"/>
      <c r="ATG188" s="28"/>
      <c r="ATH188" s="28"/>
      <c r="ATI188" s="28"/>
      <c r="ATJ188" s="28"/>
      <c r="ATK188" s="28"/>
      <c r="ATL188" s="28"/>
      <c r="ATM188" s="28"/>
      <c r="ATN188" s="28"/>
      <c r="ATO188" s="28"/>
      <c r="ATP188" s="28"/>
      <c r="ATQ188" s="28"/>
      <c r="ATR188" s="28"/>
      <c r="ATS188" s="28"/>
      <c r="ATT188" s="28"/>
      <c r="ATU188" s="28"/>
      <c r="ATV188" s="28"/>
      <c r="ATW188" s="28"/>
      <c r="ATX188" s="28"/>
      <c r="ATY188" s="28"/>
      <c r="ATZ188" s="28"/>
      <c r="AUA188" s="28"/>
      <c r="AUB188" s="28"/>
      <c r="AUC188" s="28"/>
      <c r="AUD188" s="28"/>
      <c r="AUE188" s="28"/>
      <c r="AUF188" s="28"/>
      <c r="AUG188" s="28"/>
      <c r="AUH188" s="28"/>
      <c r="AUI188" s="28"/>
      <c r="AUJ188" s="28"/>
      <c r="AUK188" s="28"/>
      <c r="AUL188" s="28"/>
      <c r="AUM188" s="28"/>
      <c r="AUN188" s="28"/>
      <c r="AUO188" s="28"/>
      <c r="AUP188" s="28"/>
      <c r="AUQ188" s="28"/>
      <c r="AUR188" s="28"/>
      <c r="AUS188" s="28"/>
      <c r="AUT188" s="28"/>
      <c r="AUU188" s="28"/>
      <c r="AUV188" s="28"/>
      <c r="AUW188" s="28"/>
      <c r="AUX188" s="28"/>
      <c r="AUY188" s="28"/>
      <c r="AUZ188" s="28"/>
      <c r="AVA188" s="28"/>
      <c r="AVB188" s="28"/>
      <c r="AVC188" s="28"/>
      <c r="AVD188" s="28"/>
      <c r="AVE188" s="28"/>
      <c r="AVF188" s="28"/>
      <c r="AVG188" s="28"/>
      <c r="AVH188" s="28"/>
      <c r="AVI188" s="28"/>
      <c r="AVJ188" s="28"/>
      <c r="AVK188" s="28"/>
      <c r="AVL188" s="28"/>
      <c r="AVM188" s="28"/>
      <c r="AVN188" s="28"/>
      <c r="AVO188" s="28"/>
      <c r="AVP188" s="28"/>
      <c r="AVQ188" s="28"/>
      <c r="AVR188" s="28"/>
      <c r="AVS188" s="28"/>
      <c r="AVT188" s="28"/>
      <c r="AVU188" s="28"/>
      <c r="AVV188" s="28"/>
      <c r="AVW188" s="28"/>
      <c r="AVX188" s="28"/>
      <c r="AVY188" s="28"/>
      <c r="AVZ188" s="28"/>
      <c r="AWA188" s="28"/>
      <c r="AWB188" s="28"/>
      <c r="AWC188" s="28"/>
      <c r="AWD188" s="28"/>
      <c r="AWE188" s="28"/>
      <c r="AWF188" s="28"/>
      <c r="AWG188" s="28"/>
      <c r="AWH188" s="28"/>
      <c r="AWI188" s="28"/>
      <c r="AWJ188" s="28"/>
      <c r="AWK188" s="28"/>
      <c r="AWL188" s="28"/>
      <c r="AWM188" s="28"/>
      <c r="AWN188" s="28"/>
      <c r="AWO188" s="28"/>
      <c r="AWP188" s="28"/>
      <c r="AWQ188" s="28"/>
      <c r="AWR188" s="28"/>
      <c r="AWS188" s="28"/>
      <c r="AWT188" s="28"/>
      <c r="AWU188" s="28"/>
      <c r="AWV188" s="28"/>
      <c r="AWW188" s="28"/>
      <c r="AWX188" s="28"/>
      <c r="AWY188" s="28"/>
      <c r="AWZ188" s="28"/>
      <c r="AXA188" s="28"/>
      <c r="AXB188" s="28"/>
      <c r="AXC188" s="28"/>
      <c r="AXD188" s="28"/>
      <c r="AXE188" s="28"/>
      <c r="AXF188" s="28"/>
      <c r="AXG188" s="28"/>
      <c r="AXH188" s="28"/>
      <c r="AXI188" s="28"/>
      <c r="AXJ188" s="28"/>
      <c r="AXK188" s="28"/>
      <c r="AXL188" s="28"/>
      <c r="AXM188" s="28"/>
      <c r="AXN188" s="28"/>
      <c r="AXO188" s="28"/>
      <c r="AXP188" s="28"/>
      <c r="AXQ188" s="28"/>
      <c r="AXR188" s="28"/>
      <c r="AXS188" s="28"/>
      <c r="AXT188" s="28"/>
      <c r="AXU188" s="28"/>
      <c r="AXV188" s="28"/>
      <c r="AXW188" s="28"/>
      <c r="AXX188" s="28"/>
      <c r="AXY188" s="28"/>
      <c r="AXZ188" s="28"/>
      <c r="AYA188" s="28"/>
      <c r="AYB188" s="28"/>
      <c r="AYC188" s="28"/>
      <c r="AYD188" s="28"/>
      <c r="AYE188" s="28"/>
      <c r="AYF188" s="28"/>
      <c r="AYG188" s="28"/>
      <c r="AYH188" s="28"/>
      <c r="AYI188" s="28"/>
      <c r="AYJ188" s="28"/>
      <c r="AYK188" s="28"/>
      <c r="AYL188" s="28"/>
      <c r="AYM188" s="28"/>
      <c r="AYN188" s="28"/>
      <c r="AYO188" s="28"/>
      <c r="AYP188" s="28"/>
      <c r="AYQ188" s="28"/>
      <c r="AYR188" s="28"/>
      <c r="AYS188" s="28"/>
      <c r="AYT188" s="28"/>
      <c r="AYU188" s="28"/>
      <c r="AYV188" s="28"/>
      <c r="AYW188" s="28"/>
      <c r="AYX188" s="28"/>
      <c r="AYY188" s="28"/>
      <c r="AYZ188" s="28"/>
      <c r="AZA188" s="28"/>
      <c r="AZB188" s="28"/>
      <c r="AZC188" s="28"/>
      <c r="AZD188" s="28"/>
      <c r="AZE188" s="28"/>
      <c r="AZF188" s="28"/>
      <c r="AZG188" s="28"/>
      <c r="AZH188" s="28"/>
      <c r="AZI188" s="28"/>
      <c r="AZJ188" s="28"/>
      <c r="AZK188" s="28"/>
      <c r="AZL188" s="28"/>
      <c r="AZM188" s="28"/>
      <c r="AZN188" s="28"/>
      <c r="AZO188" s="28"/>
      <c r="AZP188" s="28"/>
      <c r="AZQ188" s="28"/>
      <c r="AZR188" s="28"/>
      <c r="AZS188" s="28"/>
      <c r="AZT188" s="28"/>
      <c r="AZU188" s="28"/>
      <c r="AZV188" s="28"/>
      <c r="AZW188" s="28"/>
      <c r="AZX188" s="28"/>
      <c r="AZY188" s="28"/>
      <c r="AZZ188" s="28"/>
      <c r="BAA188" s="28"/>
      <c r="BAB188" s="28"/>
      <c r="BAC188" s="28"/>
      <c r="BAD188" s="28"/>
      <c r="BAE188" s="28"/>
      <c r="BAF188" s="28"/>
      <c r="BAG188" s="28"/>
      <c r="BAH188" s="28"/>
      <c r="BAI188" s="28"/>
      <c r="BAJ188" s="28"/>
      <c r="BAK188" s="28"/>
      <c r="BAL188" s="28"/>
      <c r="BAM188" s="28"/>
      <c r="BAN188" s="28"/>
      <c r="BAO188" s="28"/>
      <c r="BAP188" s="28"/>
      <c r="BAQ188" s="28"/>
      <c r="BAR188" s="28"/>
      <c r="BAS188" s="28"/>
      <c r="BAT188" s="28"/>
      <c r="BAU188" s="28"/>
      <c r="BAV188" s="28"/>
      <c r="BAW188" s="28"/>
      <c r="BAX188" s="28"/>
      <c r="BAY188" s="28"/>
      <c r="BAZ188" s="28"/>
      <c r="BBA188" s="28"/>
      <c r="BBB188" s="28"/>
      <c r="BBC188" s="28"/>
      <c r="BBD188" s="28"/>
      <c r="BBE188" s="28"/>
      <c r="BBF188" s="28"/>
      <c r="BBG188" s="28"/>
      <c r="BBH188" s="28"/>
      <c r="BBI188" s="28"/>
      <c r="BBJ188" s="28"/>
      <c r="BBK188" s="28"/>
      <c r="BBL188" s="28"/>
      <c r="BBM188" s="28"/>
      <c r="BBN188" s="28"/>
      <c r="BBO188" s="28"/>
      <c r="BBP188" s="28"/>
      <c r="BBQ188" s="28"/>
      <c r="BBR188" s="28"/>
      <c r="BBS188" s="28"/>
      <c r="BBT188" s="28"/>
      <c r="BBU188" s="28"/>
      <c r="BBV188" s="28"/>
      <c r="BBW188" s="28"/>
      <c r="BBX188" s="28"/>
      <c r="BBY188" s="28"/>
      <c r="BBZ188" s="28"/>
      <c r="BCA188" s="28"/>
      <c r="BCB188" s="28"/>
      <c r="BCC188" s="28"/>
      <c r="BCD188" s="28"/>
      <c r="BCE188" s="28"/>
      <c r="BCF188" s="28"/>
      <c r="BCG188" s="28"/>
      <c r="BCH188" s="28"/>
      <c r="BCI188" s="28"/>
      <c r="BCJ188" s="28"/>
      <c r="BCK188" s="28"/>
      <c r="BCL188" s="28"/>
      <c r="BCM188" s="28"/>
      <c r="BCN188" s="28"/>
      <c r="BCO188" s="28"/>
      <c r="BCP188" s="28"/>
      <c r="BCQ188" s="28"/>
      <c r="BCR188" s="28"/>
      <c r="BCS188" s="28"/>
      <c r="BCT188" s="28"/>
      <c r="BCU188" s="28"/>
      <c r="BCV188" s="28"/>
      <c r="BCW188" s="28"/>
      <c r="BCX188" s="28"/>
      <c r="BCY188" s="28"/>
      <c r="BCZ188" s="28"/>
      <c r="BDA188" s="28"/>
      <c r="BDB188" s="28"/>
      <c r="BDC188" s="28"/>
      <c r="BDD188" s="28"/>
      <c r="BDE188" s="28"/>
      <c r="BDF188" s="28"/>
      <c r="BDG188" s="28"/>
      <c r="BDH188" s="28"/>
      <c r="BDI188" s="28"/>
      <c r="BDJ188" s="28"/>
      <c r="BDK188" s="28"/>
      <c r="BDL188" s="28"/>
      <c r="BDM188" s="28"/>
      <c r="BDN188" s="28"/>
      <c r="BDO188" s="28"/>
      <c r="BDP188" s="28"/>
      <c r="BDQ188" s="28"/>
      <c r="BDR188" s="28"/>
      <c r="BDS188" s="28"/>
      <c r="BDT188" s="28"/>
      <c r="BDU188" s="28"/>
      <c r="BDV188" s="28"/>
      <c r="BDW188" s="28"/>
      <c r="BDX188" s="28"/>
      <c r="BDY188" s="28"/>
      <c r="BDZ188" s="28"/>
      <c r="BEA188" s="28"/>
      <c r="BEB188" s="28"/>
      <c r="BEC188" s="28"/>
      <c r="BED188" s="28"/>
      <c r="BEE188" s="28"/>
      <c r="BEF188" s="28"/>
      <c r="BEG188" s="28"/>
      <c r="BEH188" s="28"/>
      <c r="BEI188" s="28"/>
      <c r="BEJ188" s="28"/>
      <c r="BEK188" s="28"/>
      <c r="BEL188" s="28"/>
      <c r="BEM188" s="28"/>
      <c r="BEN188" s="28"/>
      <c r="BEO188" s="28"/>
      <c r="BEP188" s="28"/>
      <c r="BEQ188" s="28"/>
      <c r="BER188" s="28"/>
      <c r="BES188" s="28"/>
      <c r="BET188" s="28"/>
      <c r="BEU188" s="28"/>
      <c r="BEV188" s="28"/>
      <c r="BEW188" s="28"/>
      <c r="BEX188" s="28"/>
      <c r="BEY188" s="28"/>
      <c r="BEZ188" s="28"/>
      <c r="BFA188" s="28"/>
      <c r="BFB188" s="28"/>
      <c r="BFC188" s="28"/>
      <c r="BFD188" s="28"/>
      <c r="BFE188" s="28"/>
      <c r="BFF188" s="28"/>
      <c r="BFG188" s="28"/>
      <c r="BFH188" s="28"/>
      <c r="BFI188" s="28"/>
      <c r="BFJ188" s="28"/>
      <c r="BFK188" s="28"/>
      <c r="BFL188" s="28"/>
      <c r="BFM188" s="28"/>
      <c r="BFN188" s="28"/>
      <c r="BFO188" s="28"/>
      <c r="BFP188" s="28"/>
      <c r="BFQ188" s="28"/>
      <c r="BFR188" s="28"/>
      <c r="BFS188" s="28"/>
      <c r="BFT188" s="28"/>
      <c r="BFU188" s="28"/>
      <c r="BFV188" s="28"/>
      <c r="BFW188" s="28"/>
      <c r="BFX188" s="28"/>
      <c r="BFY188" s="28"/>
      <c r="BFZ188" s="28"/>
      <c r="BGA188" s="28"/>
      <c r="BGB188" s="28"/>
      <c r="BGC188" s="28"/>
      <c r="BGD188" s="28"/>
      <c r="BGE188" s="28"/>
      <c r="BGF188" s="28"/>
      <c r="BGG188" s="28"/>
      <c r="BGH188" s="28"/>
      <c r="BGI188" s="28"/>
      <c r="BGJ188" s="28"/>
      <c r="BGK188" s="28"/>
      <c r="BGL188" s="28"/>
      <c r="BGM188" s="28"/>
      <c r="BGN188" s="28"/>
      <c r="BGO188" s="28"/>
      <c r="BGP188" s="28"/>
      <c r="BGQ188" s="28"/>
      <c r="BGR188" s="28"/>
      <c r="BGS188" s="28"/>
      <c r="BGT188" s="28"/>
      <c r="BGU188" s="28"/>
      <c r="BGV188" s="28"/>
      <c r="BGW188" s="28"/>
      <c r="BGX188" s="28"/>
      <c r="BGY188" s="28"/>
      <c r="BGZ188" s="28"/>
      <c r="BHA188" s="28"/>
      <c r="BHB188" s="28"/>
      <c r="BHC188" s="28"/>
      <c r="BHD188" s="28"/>
      <c r="BHE188" s="28"/>
      <c r="BHF188" s="28"/>
      <c r="BHG188" s="28"/>
      <c r="BHH188" s="28"/>
      <c r="BHI188" s="28"/>
      <c r="BHJ188" s="28"/>
      <c r="BHK188" s="28"/>
      <c r="BHL188" s="28"/>
      <c r="BHM188" s="28"/>
      <c r="BHN188" s="28"/>
      <c r="BHO188" s="28"/>
      <c r="BHP188" s="28"/>
      <c r="BHQ188" s="28"/>
      <c r="BHR188" s="28"/>
      <c r="BHS188" s="28"/>
      <c r="BHT188" s="28"/>
      <c r="BHU188" s="28"/>
      <c r="BHV188" s="28"/>
      <c r="BHW188" s="28"/>
      <c r="BHX188" s="28"/>
      <c r="BHY188" s="28"/>
      <c r="BHZ188" s="28"/>
      <c r="BIA188" s="28"/>
      <c r="BIB188" s="28"/>
      <c r="BIC188" s="28"/>
      <c r="BID188" s="28"/>
      <c r="BIE188" s="28"/>
      <c r="BIF188" s="28"/>
      <c r="BIG188" s="28"/>
      <c r="BIH188" s="28"/>
      <c r="BII188" s="28"/>
      <c r="BIJ188" s="28"/>
      <c r="BIK188" s="28"/>
      <c r="BIL188" s="28"/>
      <c r="BIM188" s="28"/>
      <c r="BIN188" s="28"/>
      <c r="BIO188" s="28"/>
      <c r="BIP188" s="28"/>
      <c r="BIQ188" s="28"/>
      <c r="BIR188" s="28"/>
      <c r="BIS188" s="28"/>
      <c r="BIT188" s="28"/>
      <c r="BIU188" s="28"/>
      <c r="BIV188" s="28"/>
      <c r="BIW188" s="28"/>
      <c r="BIX188" s="28"/>
      <c r="BIY188" s="28"/>
      <c r="BIZ188" s="28"/>
      <c r="BJA188" s="28"/>
      <c r="BJB188" s="28"/>
      <c r="BJC188" s="28"/>
      <c r="BJD188" s="28"/>
      <c r="BJE188" s="28"/>
      <c r="BJF188" s="28"/>
      <c r="BJG188" s="28"/>
      <c r="BJH188" s="28"/>
      <c r="BJI188" s="28"/>
      <c r="BJJ188" s="28"/>
      <c r="BJK188" s="28"/>
      <c r="BJL188" s="28"/>
      <c r="BJM188" s="28"/>
      <c r="BJN188" s="28"/>
      <c r="BJO188" s="28"/>
      <c r="BJP188" s="28"/>
      <c r="BJQ188" s="28"/>
      <c r="BJR188" s="28"/>
      <c r="BJS188" s="28"/>
      <c r="BJT188" s="28"/>
      <c r="BJU188" s="28"/>
      <c r="BJV188" s="28"/>
      <c r="BJW188" s="28"/>
      <c r="BJX188" s="28"/>
      <c r="BJY188" s="28"/>
      <c r="BJZ188" s="28"/>
      <c r="BKA188" s="28"/>
      <c r="BKB188" s="28"/>
      <c r="BKC188" s="28"/>
      <c r="BKD188" s="28"/>
      <c r="BKE188" s="28"/>
      <c r="BKF188" s="28"/>
      <c r="BKG188" s="28"/>
      <c r="BKH188" s="28"/>
      <c r="BKI188" s="28"/>
      <c r="BKJ188" s="28"/>
      <c r="BKK188" s="28"/>
      <c r="BKL188" s="28"/>
      <c r="BKM188" s="28"/>
      <c r="BKN188" s="28"/>
      <c r="BKO188" s="28"/>
      <c r="BKP188" s="28"/>
      <c r="BKQ188" s="28"/>
      <c r="BKR188" s="28"/>
      <c r="BKS188" s="28"/>
      <c r="BKT188" s="28"/>
      <c r="BKU188" s="28"/>
      <c r="BKV188" s="28"/>
      <c r="BKW188" s="28"/>
      <c r="BKX188" s="28"/>
      <c r="BKY188" s="28"/>
      <c r="BKZ188" s="28"/>
      <c r="BLA188" s="28"/>
      <c r="BLB188" s="28"/>
      <c r="BLC188" s="28"/>
      <c r="BLD188" s="28"/>
      <c r="BLE188" s="28"/>
      <c r="BLF188" s="28"/>
      <c r="BLG188" s="28"/>
      <c r="BLH188" s="28"/>
      <c r="BLI188" s="28"/>
      <c r="BLJ188" s="28"/>
      <c r="BLK188" s="28"/>
      <c r="BLL188" s="28"/>
      <c r="BLM188" s="28"/>
      <c r="BLN188" s="28"/>
      <c r="BLO188" s="28"/>
      <c r="BLP188" s="28"/>
      <c r="BLQ188" s="28"/>
      <c r="BLR188" s="28"/>
      <c r="BLS188" s="28"/>
      <c r="BLT188" s="28"/>
      <c r="BLU188" s="28"/>
      <c r="BLV188" s="28"/>
      <c r="BLW188" s="28"/>
      <c r="BLX188" s="28"/>
      <c r="BLY188" s="28"/>
      <c r="BLZ188" s="28"/>
      <c r="BMA188" s="28"/>
      <c r="BMB188" s="28"/>
      <c r="BMC188" s="28"/>
      <c r="BMD188" s="28"/>
      <c r="BME188" s="28"/>
      <c r="BMF188" s="28"/>
      <c r="BMG188" s="28"/>
      <c r="BMH188" s="28"/>
      <c r="BMI188" s="28"/>
      <c r="BMJ188" s="28"/>
      <c r="BMK188" s="28"/>
      <c r="BML188" s="28"/>
      <c r="BMM188" s="28"/>
      <c r="BMN188" s="28"/>
      <c r="BMO188" s="28"/>
      <c r="BMP188" s="28"/>
      <c r="BMQ188" s="28"/>
      <c r="BMR188" s="28"/>
      <c r="BMS188" s="28"/>
      <c r="BMT188" s="28"/>
      <c r="BMU188" s="28"/>
      <c r="BMV188" s="28"/>
      <c r="BMW188" s="28"/>
      <c r="BMX188" s="28"/>
      <c r="BMY188" s="28"/>
      <c r="BMZ188" s="28"/>
      <c r="BNA188" s="28"/>
      <c r="BNB188" s="28"/>
      <c r="BNC188" s="28"/>
      <c r="BND188" s="28"/>
      <c r="BNE188" s="28"/>
      <c r="BNF188" s="28"/>
      <c r="BNG188" s="28"/>
      <c r="BNH188" s="28"/>
      <c r="BNI188" s="28"/>
      <c r="BNJ188" s="28"/>
      <c r="BNK188" s="28"/>
      <c r="BNL188" s="28"/>
      <c r="BNM188" s="28"/>
      <c r="BNN188" s="28"/>
      <c r="BNO188" s="28"/>
      <c r="BNP188" s="28"/>
      <c r="BNQ188" s="28"/>
      <c r="BNR188" s="28"/>
      <c r="BNS188" s="28"/>
      <c r="BNT188" s="28"/>
      <c r="BNU188" s="28"/>
      <c r="BNV188" s="28"/>
      <c r="BNW188" s="28"/>
      <c r="BNX188" s="28"/>
      <c r="BNY188" s="28"/>
      <c r="BNZ188" s="28"/>
      <c r="BOA188" s="28"/>
      <c r="BOB188" s="28"/>
      <c r="BOC188" s="28"/>
      <c r="BOD188" s="28"/>
      <c r="BOE188" s="28"/>
      <c r="BOF188" s="28"/>
      <c r="BOG188" s="28"/>
      <c r="BOH188" s="28"/>
      <c r="BOI188" s="28"/>
      <c r="BOJ188" s="28"/>
      <c r="BOK188" s="28"/>
      <c r="BOL188" s="28"/>
      <c r="BOM188" s="28"/>
      <c r="BON188" s="28"/>
      <c r="BOO188" s="28"/>
      <c r="BOP188" s="28"/>
      <c r="BOQ188" s="28"/>
      <c r="BOR188" s="28"/>
      <c r="BOS188" s="28"/>
      <c r="BOT188" s="28"/>
      <c r="BOU188" s="28"/>
      <c r="BOV188" s="28"/>
      <c r="BOW188" s="28"/>
      <c r="BOX188" s="28"/>
      <c r="BOY188" s="28"/>
      <c r="BOZ188" s="28"/>
      <c r="BPA188" s="28"/>
      <c r="BPB188" s="28"/>
      <c r="BPC188" s="28"/>
      <c r="BPD188" s="28"/>
      <c r="BPE188" s="28"/>
      <c r="BPF188" s="28"/>
      <c r="BPG188" s="28"/>
      <c r="BPH188" s="28"/>
      <c r="BPI188" s="28"/>
      <c r="BPJ188" s="28"/>
      <c r="BPK188" s="28"/>
      <c r="BPL188" s="28"/>
      <c r="BPM188" s="28"/>
      <c r="BPN188" s="28"/>
      <c r="BPO188" s="28"/>
      <c r="BPP188" s="28"/>
      <c r="BPQ188" s="28"/>
      <c r="BPR188" s="28"/>
      <c r="BPS188" s="28"/>
      <c r="BPT188" s="28"/>
      <c r="BPU188" s="28"/>
      <c r="BPV188" s="28"/>
      <c r="BPW188" s="28"/>
      <c r="BPX188" s="28"/>
      <c r="BPY188" s="28"/>
      <c r="BPZ188" s="28"/>
      <c r="BQA188" s="28"/>
      <c r="BQB188" s="28"/>
      <c r="BQC188" s="28"/>
      <c r="BQD188" s="28"/>
      <c r="BQE188" s="28"/>
      <c r="BQF188" s="28"/>
      <c r="BQG188" s="28"/>
      <c r="BQH188" s="28"/>
      <c r="BQI188" s="28"/>
      <c r="BQJ188" s="28"/>
      <c r="BQK188" s="28"/>
      <c r="BQL188" s="28"/>
      <c r="BQM188" s="28"/>
      <c r="BQN188" s="28"/>
      <c r="BQO188" s="28"/>
      <c r="BQP188" s="28"/>
      <c r="BQQ188" s="28"/>
      <c r="BQR188" s="28"/>
      <c r="BQS188" s="28"/>
      <c r="BQT188" s="28"/>
      <c r="BQU188" s="28"/>
      <c r="BQV188" s="28"/>
      <c r="BQW188" s="28"/>
      <c r="BQX188" s="28"/>
      <c r="BQY188" s="28"/>
      <c r="BQZ188" s="28"/>
      <c r="BRA188" s="28"/>
      <c r="BRB188" s="28"/>
      <c r="BRC188" s="28"/>
      <c r="BRD188" s="28"/>
      <c r="BRE188" s="28"/>
      <c r="BRF188" s="28"/>
      <c r="BRG188" s="28"/>
      <c r="BRH188" s="28"/>
      <c r="BRI188" s="28"/>
      <c r="BRJ188" s="28"/>
      <c r="BRK188" s="28"/>
      <c r="BRL188" s="28"/>
      <c r="BRM188" s="28"/>
      <c r="BRN188" s="28"/>
      <c r="BRO188" s="28"/>
      <c r="BRP188" s="28"/>
      <c r="BRQ188" s="28"/>
      <c r="BRR188" s="28"/>
      <c r="BRS188" s="28"/>
      <c r="BRT188" s="28"/>
      <c r="BRU188" s="28"/>
      <c r="BRV188" s="28"/>
      <c r="BRW188" s="28"/>
      <c r="BRX188" s="28"/>
      <c r="BRY188" s="28"/>
      <c r="BRZ188" s="28"/>
      <c r="BSA188" s="28"/>
      <c r="BSB188" s="28"/>
      <c r="BSC188" s="28"/>
      <c r="BSD188" s="28"/>
      <c r="BSE188" s="28"/>
      <c r="BSF188" s="28"/>
      <c r="BSG188" s="28"/>
      <c r="BSH188" s="28"/>
      <c r="BSI188" s="28"/>
      <c r="BSJ188" s="28"/>
      <c r="BSK188" s="28"/>
      <c r="BSL188" s="28"/>
      <c r="BSM188" s="28"/>
      <c r="BSN188" s="28"/>
      <c r="BSO188" s="28"/>
      <c r="BSP188" s="28"/>
      <c r="BSQ188" s="28"/>
      <c r="BSR188" s="28"/>
      <c r="BSS188" s="28"/>
      <c r="BST188" s="28"/>
      <c r="BSU188" s="28"/>
      <c r="BSV188" s="28"/>
      <c r="BSW188" s="28"/>
      <c r="BSX188" s="28"/>
      <c r="BSY188" s="28"/>
      <c r="BSZ188" s="28"/>
      <c r="BTA188" s="28"/>
      <c r="BTB188" s="28"/>
      <c r="BTC188" s="28"/>
      <c r="BTD188" s="28"/>
      <c r="BTE188" s="28"/>
      <c r="BTF188" s="28"/>
      <c r="BTG188" s="28"/>
      <c r="BTH188" s="28"/>
      <c r="BTI188" s="28"/>
      <c r="BTJ188" s="28"/>
      <c r="BTK188" s="28"/>
      <c r="BTL188" s="28"/>
      <c r="BTM188" s="28"/>
      <c r="BTN188" s="28"/>
      <c r="BTO188" s="28"/>
      <c r="BTP188" s="28"/>
      <c r="BTQ188" s="28"/>
      <c r="BTR188" s="28"/>
      <c r="BTS188" s="28"/>
      <c r="BTT188" s="28"/>
      <c r="BTU188" s="28"/>
      <c r="BTV188" s="28"/>
      <c r="BTW188" s="28"/>
      <c r="BTX188" s="28"/>
      <c r="BTY188" s="28"/>
      <c r="BTZ188" s="28"/>
      <c r="BUA188" s="28"/>
      <c r="BUB188" s="28"/>
      <c r="BUC188" s="28"/>
      <c r="BUD188" s="28"/>
      <c r="BUE188" s="28"/>
      <c r="BUF188" s="28"/>
      <c r="BUG188" s="28"/>
      <c r="BUH188" s="28"/>
      <c r="BUI188" s="28"/>
      <c r="BUJ188" s="28"/>
      <c r="BUK188" s="28"/>
      <c r="BUL188" s="28"/>
      <c r="BUM188" s="28"/>
      <c r="BUN188" s="28"/>
      <c r="BUO188" s="28"/>
      <c r="BUP188" s="28"/>
      <c r="BUQ188" s="28"/>
      <c r="BUR188" s="28"/>
      <c r="BUS188" s="28"/>
      <c r="BUT188" s="28"/>
      <c r="BUU188" s="28"/>
      <c r="BUV188" s="28"/>
      <c r="BUW188" s="28"/>
      <c r="BUX188" s="28"/>
      <c r="BUY188" s="28"/>
      <c r="BUZ188" s="28"/>
      <c r="BVA188" s="28"/>
      <c r="BVB188" s="28"/>
      <c r="BVC188" s="28"/>
      <c r="BVD188" s="28"/>
      <c r="BVE188" s="28"/>
      <c r="BVF188" s="28"/>
      <c r="BVG188" s="28"/>
      <c r="BVH188" s="28"/>
      <c r="BVI188" s="28"/>
      <c r="BVJ188" s="28"/>
      <c r="BVK188" s="28"/>
      <c r="BVL188" s="28"/>
      <c r="BVM188" s="28"/>
      <c r="BVN188" s="28"/>
      <c r="BVO188" s="28"/>
      <c r="BVP188" s="28"/>
      <c r="BVQ188" s="28"/>
      <c r="BVR188" s="28"/>
      <c r="BVS188" s="28"/>
      <c r="BVT188" s="28"/>
      <c r="BVU188" s="28"/>
      <c r="BVV188" s="28"/>
      <c r="BVW188" s="28"/>
      <c r="BVX188" s="28"/>
      <c r="BVY188" s="28"/>
      <c r="BVZ188" s="28"/>
      <c r="BWA188" s="28"/>
      <c r="BWB188" s="28"/>
      <c r="BWC188" s="28"/>
      <c r="BWD188" s="28"/>
      <c r="BWE188" s="28"/>
      <c r="BWF188" s="28"/>
      <c r="BWG188" s="28"/>
      <c r="BWH188" s="28"/>
      <c r="BWI188" s="28"/>
      <c r="BWJ188" s="28"/>
      <c r="BWK188" s="28"/>
      <c r="BWL188" s="28"/>
      <c r="BWM188" s="28"/>
      <c r="BWN188" s="28"/>
      <c r="BWO188" s="28"/>
      <c r="BWP188" s="28"/>
      <c r="BWQ188" s="28"/>
      <c r="BWR188" s="28"/>
      <c r="BWS188" s="28"/>
      <c r="BWT188" s="28"/>
      <c r="BWU188" s="28"/>
      <c r="BWV188" s="28"/>
      <c r="BWW188" s="28"/>
      <c r="BWX188" s="28"/>
      <c r="BWY188" s="28"/>
      <c r="BWZ188" s="28"/>
      <c r="BXA188" s="28"/>
      <c r="BXB188" s="28"/>
      <c r="BXC188" s="28"/>
      <c r="BXD188" s="28"/>
      <c r="BXE188" s="28"/>
      <c r="BXF188" s="28"/>
      <c r="BXG188" s="28"/>
      <c r="BXH188" s="28"/>
      <c r="BXI188" s="28"/>
      <c r="BXJ188" s="28"/>
      <c r="BXK188" s="28"/>
      <c r="BXL188" s="28"/>
      <c r="BXM188" s="28"/>
      <c r="BXN188" s="28"/>
      <c r="BXO188" s="28"/>
      <c r="BXP188" s="28"/>
      <c r="BXQ188" s="28"/>
      <c r="BXR188" s="28"/>
      <c r="BXS188" s="28"/>
      <c r="BXT188" s="28"/>
      <c r="BXU188" s="28"/>
      <c r="BXV188" s="28"/>
      <c r="BXW188" s="28"/>
      <c r="BXX188" s="28"/>
      <c r="BXY188" s="28"/>
      <c r="BXZ188" s="28"/>
      <c r="BYA188" s="28"/>
      <c r="BYB188" s="28"/>
      <c r="BYC188" s="28"/>
      <c r="BYD188" s="28"/>
      <c r="BYE188" s="28"/>
      <c r="BYF188" s="28"/>
      <c r="BYG188" s="28"/>
      <c r="BYH188" s="28"/>
      <c r="BYI188" s="28"/>
      <c r="BYJ188" s="28"/>
      <c r="BYK188" s="28"/>
      <c r="BYL188" s="28"/>
      <c r="BYM188" s="28"/>
      <c r="BYN188" s="28"/>
      <c r="BYO188" s="28"/>
      <c r="BYP188" s="28"/>
      <c r="BYQ188" s="28"/>
      <c r="BYR188" s="28"/>
      <c r="BYS188" s="28"/>
      <c r="BYT188" s="28"/>
      <c r="BYU188" s="28"/>
      <c r="BYV188" s="28"/>
      <c r="BYW188" s="28"/>
      <c r="BYX188" s="28"/>
      <c r="BYY188" s="28"/>
      <c r="BYZ188" s="28"/>
      <c r="BZA188" s="28"/>
      <c r="BZB188" s="28"/>
      <c r="BZC188" s="28"/>
      <c r="BZD188" s="28"/>
      <c r="BZE188" s="28"/>
      <c r="BZF188" s="28"/>
      <c r="BZG188" s="28"/>
      <c r="BZH188" s="28"/>
      <c r="BZI188" s="28"/>
      <c r="BZJ188" s="28"/>
      <c r="BZK188" s="28"/>
      <c r="BZL188" s="28"/>
      <c r="BZM188" s="28"/>
      <c r="BZN188" s="28"/>
      <c r="BZO188" s="28"/>
      <c r="BZP188" s="28"/>
      <c r="BZQ188" s="28"/>
      <c r="BZR188" s="28"/>
      <c r="BZS188" s="28"/>
      <c r="BZT188" s="28"/>
      <c r="BZU188" s="28"/>
      <c r="BZV188" s="28"/>
      <c r="BZW188" s="28"/>
      <c r="BZX188" s="28"/>
      <c r="BZY188" s="28"/>
      <c r="BZZ188" s="28"/>
      <c r="CAA188" s="28"/>
      <c r="CAB188" s="28"/>
      <c r="CAC188" s="28"/>
      <c r="CAD188" s="28"/>
      <c r="CAE188" s="28"/>
      <c r="CAF188" s="28"/>
      <c r="CAG188" s="28"/>
      <c r="CAH188" s="28"/>
      <c r="CAI188" s="28"/>
      <c r="CAJ188" s="28"/>
      <c r="CAK188" s="28"/>
      <c r="CAL188" s="28"/>
      <c r="CAM188" s="28"/>
      <c r="CAN188" s="28"/>
      <c r="CAO188" s="28"/>
      <c r="CAP188" s="28"/>
      <c r="CAQ188" s="28"/>
      <c r="CAR188" s="28"/>
      <c r="CAS188" s="28"/>
      <c r="CAT188" s="28"/>
      <c r="CAU188" s="28"/>
      <c r="CAV188" s="28"/>
      <c r="CAW188" s="28"/>
      <c r="CAX188" s="28"/>
      <c r="CAY188" s="28"/>
      <c r="CAZ188" s="28"/>
      <c r="CBA188" s="28"/>
      <c r="CBB188" s="28"/>
      <c r="CBC188" s="28"/>
      <c r="CBD188" s="28"/>
      <c r="CBE188" s="28"/>
      <c r="CBF188" s="28"/>
      <c r="CBG188" s="28"/>
      <c r="CBH188" s="28"/>
      <c r="CBI188" s="28"/>
      <c r="CBJ188" s="28"/>
      <c r="CBK188" s="28"/>
      <c r="CBL188" s="28"/>
      <c r="CBM188" s="28"/>
      <c r="CBN188" s="28"/>
      <c r="CBO188" s="28"/>
      <c r="CBP188" s="28"/>
      <c r="CBQ188" s="28"/>
      <c r="CBR188" s="28"/>
      <c r="CBS188" s="28"/>
      <c r="CBT188" s="28"/>
      <c r="CBU188" s="28"/>
      <c r="CBV188" s="28"/>
      <c r="CBW188" s="28"/>
      <c r="CBX188" s="28"/>
      <c r="CBY188" s="28"/>
      <c r="CBZ188" s="28"/>
      <c r="CCA188" s="28"/>
      <c r="CCB188" s="28"/>
      <c r="CCC188" s="28"/>
      <c r="CCD188" s="28"/>
      <c r="CCE188" s="28"/>
      <c r="CCF188" s="28"/>
      <c r="CCG188" s="28"/>
      <c r="CCH188" s="28"/>
      <c r="CCI188" s="28"/>
      <c r="CCJ188" s="28"/>
      <c r="CCK188" s="28"/>
      <c r="CCL188" s="28"/>
      <c r="CCM188" s="28"/>
      <c r="CCN188" s="28"/>
      <c r="CCO188" s="28"/>
      <c r="CCP188" s="28"/>
      <c r="CCQ188" s="28"/>
      <c r="CCR188" s="28"/>
      <c r="CCS188" s="28"/>
      <c r="CCT188" s="28"/>
      <c r="CCU188" s="28"/>
      <c r="CCV188" s="28"/>
      <c r="CCW188" s="28"/>
      <c r="CCX188" s="28"/>
      <c r="CCY188" s="28"/>
      <c r="CCZ188" s="28"/>
      <c r="CDA188" s="28"/>
      <c r="CDB188" s="28"/>
      <c r="CDC188" s="28"/>
      <c r="CDD188" s="28"/>
      <c r="CDE188" s="28"/>
      <c r="CDF188" s="28"/>
      <c r="CDG188" s="28"/>
      <c r="CDH188" s="28"/>
      <c r="CDI188" s="28"/>
      <c r="CDJ188" s="28"/>
      <c r="CDK188" s="28"/>
      <c r="CDL188" s="28"/>
      <c r="CDM188" s="28"/>
      <c r="CDN188" s="28"/>
      <c r="CDO188" s="28"/>
      <c r="CDP188" s="28"/>
      <c r="CDQ188" s="28"/>
      <c r="CDR188" s="28"/>
      <c r="CDS188" s="28"/>
      <c r="CDT188" s="28"/>
      <c r="CDU188" s="28"/>
      <c r="CDV188" s="28"/>
      <c r="CDW188" s="28"/>
      <c r="CDX188" s="28"/>
    </row>
    <row r="189" spans="1:2156" s="48" customFormat="1" ht="16" customHeight="1" x14ac:dyDescent="0.35">
      <c r="A189" s="18">
        <v>316448</v>
      </c>
      <c r="B189" s="17" t="s">
        <v>323</v>
      </c>
      <c r="C189" s="16">
        <v>25.41</v>
      </c>
      <c r="D189" s="15">
        <v>1</v>
      </c>
      <c r="E189" s="15" t="s">
        <v>19</v>
      </c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</row>
    <row r="190" spans="1:2156" s="9" customFormat="1" ht="15" customHeight="1" x14ac:dyDescent="0.35">
      <c r="A190" s="19">
        <v>9665589</v>
      </c>
      <c r="B190" s="13" t="s">
        <v>322</v>
      </c>
      <c r="C190" s="12">
        <v>28.02</v>
      </c>
      <c r="D190" s="11">
        <v>1</v>
      </c>
      <c r="E190" s="10" t="s">
        <v>19</v>
      </c>
    </row>
    <row r="191" spans="1:2156" s="52" customFormat="1" ht="15.75" customHeight="1" x14ac:dyDescent="0.25">
      <c r="A191" s="19" t="s">
        <v>321</v>
      </c>
      <c r="B191" s="13" t="s">
        <v>320</v>
      </c>
      <c r="C191" s="12">
        <v>56.26</v>
      </c>
      <c r="D191" s="11">
        <v>1</v>
      </c>
      <c r="E191" s="10" t="s">
        <v>319</v>
      </c>
    </row>
    <row r="192" spans="1:2156" s="80" customFormat="1" ht="16" customHeight="1" x14ac:dyDescent="0.35">
      <c r="A192" s="19" t="s">
        <v>992</v>
      </c>
      <c r="B192" s="13" t="s">
        <v>318</v>
      </c>
      <c r="C192" s="12">
        <v>24.47</v>
      </c>
      <c r="D192" s="11">
        <v>1</v>
      </c>
      <c r="E192" s="10" t="s">
        <v>19</v>
      </c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</row>
    <row r="193" spans="1:5" s="9" customFormat="1" ht="12" customHeight="1" x14ac:dyDescent="0.35">
      <c r="A193" s="339"/>
      <c r="B193" s="340"/>
      <c r="C193" s="272"/>
      <c r="D193" s="273"/>
      <c r="E193" s="327"/>
    </row>
    <row r="194" spans="1:5" s="9" customFormat="1" ht="12.75" customHeight="1" x14ac:dyDescent="0.35">
      <c r="A194" s="225" t="s">
        <v>44</v>
      </c>
      <c r="B194" s="36" t="s">
        <v>43</v>
      </c>
      <c r="C194" s="29" t="s">
        <v>42</v>
      </c>
      <c r="D194" s="226" t="s">
        <v>41</v>
      </c>
      <c r="E194" s="227" t="s">
        <v>5</v>
      </c>
    </row>
    <row r="195" spans="1:5" s="9" customFormat="1" ht="15" customHeight="1" x14ac:dyDescent="0.35">
      <c r="A195" s="19" t="s">
        <v>314</v>
      </c>
      <c r="B195" s="13" t="s">
        <v>313</v>
      </c>
      <c r="C195" s="12">
        <v>25.34</v>
      </c>
      <c r="D195" s="11">
        <v>1</v>
      </c>
      <c r="E195" s="10" t="s">
        <v>829</v>
      </c>
    </row>
    <row r="196" spans="1:5" s="9" customFormat="1" ht="16" customHeight="1" x14ac:dyDescent="0.35">
      <c r="A196" s="19" t="s">
        <v>312</v>
      </c>
      <c r="B196" s="13" t="s">
        <v>311</v>
      </c>
      <c r="C196" s="12">
        <v>15.69</v>
      </c>
      <c r="D196" s="11">
        <v>1</v>
      </c>
      <c r="E196" s="10" t="s">
        <v>829</v>
      </c>
    </row>
    <row r="197" spans="1:5" s="9" customFormat="1" ht="16" customHeight="1" x14ac:dyDescent="0.35">
      <c r="A197" s="19" t="s">
        <v>310</v>
      </c>
      <c r="B197" s="13" t="s">
        <v>309</v>
      </c>
      <c r="C197" s="38">
        <v>25.34</v>
      </c>
      <c r="D197" s="11">
        <v>6</v>
      </c>
      <c r="E197" s="10" t="s">
        <v>828</v>
      </c>
    </row>
    <row r="198" spans="1:5" s="9" customFormat="1" ht="14.25" customHeight="1" x14ac:dyDescent="0.35">
      <c r="A198" s="19" t="s">
        <v>802</v>
      </c>
      <c r="B198" s="13" t="s">
        <v>296</v>
      </c>
      <c r="C198" s="78">
        <v>16.170000000000002</v>
      </c>
      <c r="D198" s="11">
        <v>2000</v>
      </c>
      <c r="E198" s="10" t="s">
        <v>295</v>
      </c>
    </row>
    <row r="199" spans="1:5" s="28" customFormat="1" ht="16" customHeight="1" x14ac:dyDescent="0.35">
      <c r="A199" s="19">
        <v>2408454</v>
      </c>
      <c r="B199" s="13" t="s">
        <v>297</v>
      </c>
      <c r="C199" s="63">
        <v>24.65</v>
      </c>
      <c r="D199" s="11">
        <v>1000</v>
      </c>
      <c r="E199" s="10" t="s">
        <v>295</v>
      </c>
    </row>
    <row r="200" spans="1:5" s="9" customFormat="1" ht="16" customHeight="1" x14ac:dyDescent="0.35">
      <c r="A200" s="19">
        <v>2365102</v>
      </c>
      <c r="B200" s="13" t="s">
        <v>294</v>
      </c>
      <c r="C200" s="63">
        <v>32.94</v>
      </c>
      <c r="D200" s="11">
        <v>6</v>
      </c>
      <c r="E200" s="10" t="s">
        <v>97</v>
      </c>
    </row>
    <row r="201" spans="1:5" s="9" customFormat="1" ht="16" customHeight="1" x14ac:dyDescent="0.35">
      <c r="A201" s="19" t="s">
        <v>781</v>
      </c>
      <c r="B201" s="13" t="s">
        <v>308</v>
      </c>
      <c r="C201" s="38">
        <v>102.14</v>
      </c>
      <c r="D201" s="11">
        <v>500</v>
      </c>
      <c r="E201" s="10" t="s">
        <v>827</v>
      </c>
    </row>
    <row r="202" spans="1:5" s="9" customFormat="1" ht="16" customHeight="1" x14ac:dyDescent="0.35">
      <c r="A202" s="294">
        <v>3495587</v>
      </c>
      <c r="B202" s="13" t="s">
        <v>967</v>
      </c>
      <c r="C202" s="38">
        <v>23.26</v>
      </c>
      <c r="D202" s="11">
        <v>2000</v>
      </c>
      <c r="E202" s="10" t="s">
        <v>968</v>
      </c>
    </row>
    <row r="203" spans="1:5" s="9" customFormat="1" ht="14.25" customHeight="1" x14ac:dyDescent="0.35">
      <c r="A203" s="19" t="s">
        <v>183</v>
      </c>
      <c r="B203" s="13" t="s">
        <v>182</v>
      </c>
      <c r="C203" s="12">
        <v>16.73</v>
      </c>
      <c r="D203" s="11">
        <v>500</v>
      </c>
      <c r="E203" s="10" t="s">
        <v>181</v>
      </c>
    </row>
    <row r="204" spans="1:5" s="9" customFormat="1" ht="14.25" customHeight="1" x14ac:dyDescent="0.35">
      <c r="A204" s="19">
        <v>2915056</v>
      </c>
      <c r="B204" s="13" t="s">
        <v>180</v>
      </c>
      <c r="C204" s="12">
        <v>12.18</v>
      </c>
      <c r="D204" s="11">
        <v>500</v>
      </c>
      <c r="E204" s="10" t="s">
        <v>172</v>
      </c>
    </row>
    <row r="205" spans="1:5" s="9" customFormat="1" ht="14.25" customHeight="1" x14ac:dyDescent="0.35">
      <c r="A205" s="19">
        <v>2921070</v>
      </c>
      <c r="B205" s="13" t="s">
        <v>179</v>
      </c>
      <c r="C205" s="12">
        <v>18.37</v>
      </c>
      <c r="D205" s="11">
        <v>500</v>
      </c>
      <c r="E205" s="10" t="s">
        <v>172</v>
      </c>
    </row>
    <row r="206" spans="1:5" s="9" customFormat="1" ht="15" customHeight="1" x14ac:dyDescent="0.35">
      <c r="A206" s="19" t="s">
        <v>37</v>
      </c>
      <c r="B206" s="13" t="s">
        <v>36</v>
      </c>
      <c r="C206" s="12">
        <v>17.77</v>
      </c>
      <c r="D206" s="11">
        <v>500</v>
      </c>
      <c r="E206" s="10" t="s">
        <v>733</v>
      </c>
    </row>
    <row r="207" spans="1:5" s="9" customFormat="1" ht="16" customHeight="1" x14ac:dyDescent="0.35">
      <c r="A207" s="19" t="s">
        <v>307</v>
      </c>
      <c r="B207" s="13" t="s">
        <v>306</v>
      </c>
      <c r="C207" s="12">
        <v>35.33</v>
      </c>
      <c r="D207" s="11">
        <v>200</v>
      </c>
      <c r="E207" s="10" t="s">
        <v>305</v>
      </c>
    </row>
    <row r="208" spans="1:5" s="9" customFormat="1" ht="16" customHeight="1" x14ac:dyDescent="0.35">
      <c r="A208" s="20">
        <v>1487172</v>
      </c>
      <c r="B208" s="23" t="str">
        <f>"CONF PECT FRAISE COUPE"</f>
        <v>CONF PECT FRAISE COUPE</v>
      </c>
      <c r="C208" s="22">
        <v>24</v>
      </c>
      <c r="D208" s="79">
        <v>200</v>
      </c>
      <c r="E208" s="79" t="str">
        <f>"10 ML"</f>
        <v>10 ML</v>
      </c>
    </row>
    <row r="209" spans="1:5" s="9" customFormat="1" ht="16" customHeight="1" x14ac:dyDescent="0.35">
      <c r="A209" s="24" t="s">
        <v>304</v>
      </c>
      <c r="B209" s="23" t="s">
        <v>303</v>
      </c>
      <c r="C209" s="161">
        <v>72.61</v>
      </c>
      <c r="D209" s="21">
        <v>2000</v>
      </c>
      <c r="E209" s="20" t="s">
        <v>302</v>
      </c>
    </row>
    <row r="210" spans="1:5" s="9" customFormat="1" ht="18.75" customHeight="1" x14ac:dyDescent="0.35">
      <c r="A210" s="10">
        <v>4540944</v>
      </c>
      <c r="B210" s="13" t="str">
        <f>"MARMELADE PECT ORANGE KAS"</f>
        <v>MARMELADE PECT ORANGE KAS</v>
      </c>
      <c r="C210" s="12">
        <v>15.1</v>
      </c>
      <c r="D210" s="49">
        <v>200</v>
      </c>
      <c r="E210" s="49" t="str">
        <f>"10 ML"</f>
        <v>10 ML</v>
      </c>
    </row>
    <row r="211" spans="1:5" s="9" customFormat="1" ht="19.5" customHeight="1" x14ac:dyDescent="0.35">
      <c r="A211" s="19">
        <v>4891127</v>
      </c>
      <c r="B211" s="13" t="s">
        <v>301</v>
      </c>
      <c r="C211" s="63">
        <v>51.89</v>
      </c>
      <c r="D211" s="11">
        <v>144</v>
      </c>
      <c r="E211" s="10" t="s">
        <v>300</v>
      </c>
    </row>
    <row r="212" spans="1:5" s="9" customFormat="1" ht="16" customHeight="1" x14ac:dyDescent="0.35">
      <c r="A212" s="10">
        <v>4540118</v>
      </c>
      <c r="B212" s="13" t="str">
        <f>"CONF PECT FRAMB"</f>
        <v>CONF PECT FRAMB</v>
      </c>
      <c r="C212" s="12">
        <v>24.17</v>
      </c>
      <c r="D212" s="49">
        <v>200</v>
      </c>
      <c r="E212" s="49" t="str">
        <f>"10 ML"</f>
        <v>10 ML</v>
      </c>
    </row>
    <row r="213" spans="1:5" s="9" customFormat="1" ht="16" customHeight="1" x14ac:dyDescent="0.35">
      <c r="A213" s="10">
        <v>5447647</v>
      </c>
      <c r="B213" s="13" t="str">
        <f>"MIEL LIQUIDE PO IND"</f>
        <v>MIEL LIQUIDE PO IND</v>
      </c>
      <c r="C213" s="12">
        <v>42.2</v>
      </c>
      <c r="D213" s="49">
        <v>200</v>
      </c>
      <c r="E213" s="49" t="str">
        <f>"14 GR"</f>
        <v>14 GR</v>
      </c>
    </row>
    <row r="214" spans="1:5" s="9" customFormat="1" ht="14.25" customHeight="1" x14ac:dyDescent="0.35">
      <c r="A214" s="19">
        <v>4696490</v>
      </c>
      <c r="B214" s="13" t="s">
        <v>178</v>
      </c>
      <c r="C214" s="12">
        <v>14.19</v>
      </c>
      <c r="D214" s="11">
        <v>120</v>
      </c>
      <c r="E214" s="10" t="s">
        <v>177</v>
      </c>
    </row>
    <row r="215" spans="1:5" s="9" customFormat="1" ht="14.25" customHeight="1" x14ac:dyDescent="0.35">
      <c r="A215" s="19" t="s">
        <v>892</v>
      </c>
      <c r="B215" s="13" t="s">
        <v>893</v>
      </c>
      <c r="C215" s="12">
        <v>17.739999999999998</v>
      </c>
      <c r="D215" s="11">
        <v>100</v>
      </c>
      <c r="E215" s="10" t="s">
        <v>894</v>
      </c>
    </row>
    <row r="216" spans="1:5" s="9" customFormat="1" ht="16" customHeight="1" x14ac:dyDescent="0.35">
      <c r="A216" s="10" t="str">
        <f>"2667624"</f>
        <v>2667624</v>
      </c>
      <c r="B216" s="13" t="str">
        <f>"TARTI CONF FRAISE LGR"</f>
        <v>TARTI CONF FRAISE LGR</v>
      </c>
      <c r="C216" s="12">
        <v>26.33</v>
      </c>
      <c r="D216" s="49">
        <v>200</v>
      </c>
      <c r="E216" s="49" t="str">
        <f>"12 GR"</f>
        <v>12 GR</v>
      </c>
    </row>
    <row r="217" spans="1:5" s="9" customFormat="1" ht="14.25" customHeight="1" x14ac:dyDescent="0.35">
      <c r="A217" s="19">
        <v>1171737</v>
      </c>
      <c r="B217" s="13" t="s">
        <v>169</v>
      </c>
      <c r="C217" s="12">
        <v>15.06</v>
      </c>
      <c r="D217" s="11">
        <v>1</v>
      </c>
      <c r="E217" s="10" t="s">
        <v>826</v>
      </c>
    </row>
    <row r="218" spans="1:5" s="9" customFormat="1" ht="14.25" customHeight="1" x14ac:dyDescent="0.35">
      <c r="A218" s="19" t="s">
        <v>168</v>
      </c>
      <c r="B218" s="13" t="s">
        <v>167</v>
      </c>
      <c r="C218" s="12"/>
      <c r="D218" s="11">
        <v>1</v>
      </c>
      <c r="E218" s="10" t="s">
        <v>826</v>
      </c>
    </row>
    <row r="219" spans="1:5" s="9" customFormat="1" ht="16" customHeight="1" x14ac:dyDescent="0.35">
      <c r="A219" s="19" t="s">
        <v>174</v>
      </c>
      <c r="B219" s="13" t="s">
        <v>173</v>
      </c>
      <c r="C219" s="12">
        <v>11.35</v>
      </c>
      <c r="D219" s="11">
        <v>504</v>
      </c>
      <c r="E219" s="10" t="s">
        <v>172</v>
      </c>
    </row>
    <row r="220" spans="1:5" s="9" customFormat="1" ht="14.25" customHeight="1" x14ac:dyDescent="0.35">
      <c r="A220" s="14">
        <v>447045</v>
      </c>
      <c r="B220" s="13" t="s">
        <v>176</v>
      </c>
      <c r="C220" s="12">
        <v>15.67</v>
      </c>
      <c r="D220" s="11">
        <v>500</v>
      </c>
      <c r="E220" s="10" t="s">
        <v>175</v>
      </c>
    </row>
    <row r="221" spans="1:5" s="9" customFormat="1" ht="16" customHeight="1" x14ac:dyDescent="0.35">
      <c r="A221" s="19">
        <v>2712032</v>
      </c>
      <c r="B221" s="13" t="s">
        <v>299</v>
      </c>
      <c r="C221" s="63">
        <v>18.66</v>
      </c>
      <c r="D221" s="11">
        <v>108</v>
      </c>
      <c r="E221" s="10" t="s">
        <v>298</v>
      </c>
    </row>
    <row r="222" spans="1:5" s="9" customFormat="1" ht="16" customHeight="1" x14ac:dyDescent="0.35">
      <c r="A222" s="19" t="s">
        <v>790</v>
      </c>
      <c r="B222" s="13" t="s">
        <v>791</v>
      </c>
      <c r="C222" s="63">
        <v>34.5</v>
      </c>
      <c r="D222" s="11">
        <v>72</v>
      </c>
      <c r="E222" s="10" t="s">
        <v>825</v>
      </c>
    </row>
    <row r="223" spans="1:5" s="9" customFormat="1" ht="14.25" customHeight="1" x14ac:dyDescent="0.35">
      <c r="A223" s="19">
        <v>3880939</v>
      </c>
      <c r="B223" s="13" t="s">
        <v>188</v>
      </c>
      <c r="C223" s="12">
        <v>27.94</v>
      </c>
      <c r="D223" s="11">
        <v>200</v>
      </c>
      <c r="E223" s="10" t="s">
        <v>187</v>
      </c>
    </row>
    <row r="224" spans="1:5" s="9" customFormat="1" ht="14.25" customHeight="1" x14ac:dyDescent="0.35">
      <c r="A224" s="19" t="s">
        <v>186</v>
      </c>
      <c r="B224" s="13" t="s">
        <v>185</v>
      </c>
      <c r="C224" s="12">
        <v>20.2</v>
      </c>
      <c r="D224" s="11">
        <v>500</v>
      </c>
      <c r="E224" s="10" t="s">
        <v>184</v>
      </c>
    </row>
    <row r="225" spans="1:5" x14ac:dyDescent="0.3">
      <c r="A225" s="285" t="s">
        <v>812</v>
      </c>
      <c r="B225" s="172" t="s">
        <v>732</v>
      </c>
      <c r="C225" s="12">
        <v>20.22</v>
      </c>
      <c r="D225" s="11">
        <v>200</v>
      </c>
      <c r="E225" s="10" t="s">
        <v>187</v>
      </c>
    </row>
    <row r="226" spans="1:5" s="9" customFormat="1" ht="14.25" customHeight="1" x14ac:dyDescent="0.35">
      <c r="A226" s="19">
        <v>3939479</v>
      </c>
      <c r="B226" s="13" t="s">
        <v>191</v>
      </c>
      <c r="C226" s="12">
        <v>24.35</v>
      </c>
      <c r="D226" s="11">
        <v>200</v>
      </c>
      <c r="E226" s="10" t="s">
        <v>187</v>
      </c>
    </row>
    <row r="227" spans="1:5" s="9" customFormat="1" ht="14.25" customHeight="1" x14ac:dyDescent="0.35">
      <c r="A227" s="19">
        <v>3939455</v>
      </c>
      <c r="B227" s="13" t="s">
        <v>189</v>
      </c>
      <c r="C227" s="12">
        <v>20.65</v>
      </c>
      <c r="D227" s="11">
        <v>200</v>
      </c>
      <c r="E227" s="10" t="s">
        <v>187</v>
      </c>
    </row>
    <row r="228" spans="1:5" s="9" customFormat="1" ht="14.25" customHeight="1" x14ac:dyDescent="0.35">
      <c r="A228" s="19">
        <v>3939331</v>
      </c>
      <c r="B228" s="13" t="s">
        <v>190</v>
      </c>
      <c r="C228" s="12">
        <v>20.22</v>
      </c>
      <c r="D228" s="11">
        <v>200</v>
      </c>
      <c r="E228" s="10" t="s">
        <v>187</v>
      </c>
    </row>
    <row r="229" spans="1:5" s="9" customFormat="1" ht="15.75" customHeight="1" thickBot="1" x14ac:dyDescent="0.4">
      <c r="A229" s="19" t="s">
        <v>35</v>
      </c>
      <c r="B229" s="13" t="s">
        <v>34</v>
      </c>
      <c r="C229" s="12">
        <v>56.5</v>
      </c>
      <c r="D229" s="11">
        <v>12</v>
      </c>
      <c r="E229" s="10" t="s">
        <v>824</v>
      </c>
    </row>
    <row r="230" spans="1:5" s="9" customFormat="1" ht="16" customHeight="1" thickBot="1" x14ac:dyDescent="0.4">
      <c r="A230" s="328"/>
      <c r="B230" s="329"/>
      <c r="C230" s="329"/>
      <c r="D230" s="329"/>
      <c r="E230" s="329"/>
    </row>
    <row r="231" spans="1:5" s="9" customFormat="1" ht="16" customHeight="1" x14ac:dyDescent="0.35">
      <c r="A231" s="19" t="s">
        <v>293</v>
      </c>
      <c r="B231" s="13" t="s">
        <v>724</v>
      </c>
      <c r="C231" s="63">
        <v>17.100000000000001</v>
      </c>
      <c r="D231" s="11">
        <v>24</v>
      </c>
      <c r="E231" s="10" t="s">
        <v>274</v>
      </c>
    </row>
    <row r="232" spans="1:5" s="9" customFormat="1" ht="16" customHeight="1" x14ac:dyDescent="0.35">
      <c r="A232" s="162">
        <v>8011775</v>
      </c>
      <c r="B232" s="163" t="s">
        <v>725</v>
      </c>
      <c r="C232" s="164">
        <v>26.86</v>
      </c>
      <c r="D232" s="165">
        <v>24</v>
      </c>
      <c r="E232" s="165" t="s">
        <v>274</v>
      </c>
    </row>
    <row r="233" spans="1:5" s="9" customFormat="1" ht="16" customHeight="1" x14ac:dyDescent="0.35">
      <c r="A233" s="18">
        <v>4963827</v>
      </c>
      <c r="B233" s="17" t="s">
        <v>726</v>
      </c>
      <c r="C233" s="16">
        <v>17.45</v>
      </c>
      <c r="D233" s="15">
        <v>24</v>
      </c>
      <c r="E233" s="15" t="s">
        <v>274</v>
      </c>
    </row>
    <row r="234" spans="1:5" s="9" customFormat="1" ht="16" customHeight="1" x14ac:dyDescent="0.35">
      <c r="A234" s="18">
        <v>8011126</v>
      </c>
      <c r="B234" s="17" t="s">
        <v>727</v>
      </c>
      <c r="C234" s="16">
        <v>10.94</v>
      </c>
      <c r="D234" s="15">
        <v>24</v>
      </c>
      <c r="E234" s="15" t="s">
        <v>274</v>
      </c>
    </row>
    <row r="235" spans="1:5" s="9" customFormat="1" ht="16" customHeight="1" x14ac:dyDescent="0.35">
      <c r="A235" s="19" t="s">
        <v>276</v>
      </c>
      <c r="B235" s="312" t="s">
        <v>723</v>
      </c>
      <c r="C235" s="76">
        <v>15.11</v>
      </c>
      <c r="D235" s="11">
        <v>72</v>
      </c>
      <c r="E235" s="10" t="s">
        <v>814</v>
      </c>
    </row>
    <row r="236" spans="1:5" s="9" customFormat="1" ht="16" customHeight="1" x14ac:dyDescent="0.35">
      <c r="A236" s="19" t="s">
        <v>282</v>
      </c>
      <c r="B236" s="13" t="s">
        <v>281</v>
      </c>
      <c r="C236" s="12">
        <v>80.8</v>
      </c>
      <c r="D236" s="11">
        <v>6</v>
      </c>
      <c r="E236" s="10" t="s">
        <v>85</v>
      </c>
    </row>
    <row r="237" spans="1:5" s="9" customFormat="1" ht="16" customHeight="1" x14ac:dyDescent="0.35">
      <c r="A237" s="18">
        <v>9929274</v>
      </c>
      <c r="B237" s="17" t="s">
        <v>277</v>
      </c>
      <c r="C237" s="16">
        <v>85.37</v>
      </c>
      <c r="D237" s="15">
        <v>6</v>
      </c>
      <c r="E237" s="15" t="s">
        <v>97</v>
      </c>
    </row>
    <row r="238" spans="1:5" s="9" customFormat="1" ht="15.75" customHeight="1" x14ac:dyDescent="0.35">
      <c r="A238" s="31" t="s">
        <v>948</v>
      </c>
      <c r="B238" s="13" t="s">
        <v>998</v>
      </c>
      <c r="C238" s="63">
        <v>77.41</v>
      </c>
      <c r="D238" s="11">
        <v>6</v>
      </c>
      <c r="E238" s="10" t="s">
        <v>97</v>
      </c>
    </row>
    <row r="239" spans="1:5" s="9" customFormat="1" ht="15.75" customHeight="1" x14ac:dyDescent="0.35">
      <c r="A239" s="19" t="s">
        <v>279</v>
      </c>
      <c r="B239" s="13" t="s">
        <v>278</v>
      </c>
      <c r="C239" s="12">
        <v>21.97</v>
      </c>
      <c r="D239" s="11">
        <v>6</v>
      </c>
      <c r="E239" s="10" t="s">
        <v>97</v>
      </c>
    </row>
    <row r="240" spans="1:5" s="9" customFormat="1" ht="16" customHeight="1" x14ac:dyDescent="0.35">
      <c r="A240" s="72">
        <v>2787354</v>
      </c>
      <c r="B240" s="37" t="s">
        <v>722</v>
      </c>
      <c r="C240" s="77">
        <v>42.98</v>
      </c>
      <c r="D240" s="25">
        <v>48</v>
      </c>
      <c r="E240" s="71" t="s">
        <v>292</v>
      </c>
    </row>
    <row r="241" spans="1:5" s="9" customFormat="1" ht="16" customHeight="1" x14ac:dyDescent="0.35">
      <c r="A241" s="18" t="str">
        <f>"8736104"</f>
        <v>8736104</v>
      </c>
      <c r="B241" s="17" t="s">
        <v>275</v>
      </c>
      <c r="C241" s="16">
        <v>15.11</v>
      </c>
      <c r="D241" s="15">
        <v>72</v>
      </c>
      <c r="E241" s="15" t="s">
        <v>814</v>
      </c>
    </row>
    <row r="242" spans="1:5" s="9" customFormat="1" ht="16" customHeight="1" thickBot="1" x14ac:dyDescent="0.4">
      <c r="A242" s="72" t="s">
        <v>965</v>
      </c>
      <c r="B242" s="37" t="s">
        <v>728</v>
      </c>
      <c r="C242" s="77">
        <v>55.51</v>
      </c>
      <c r="D242" s="73">
        <v>6</v>
      </c>
      <c r="E242" s="73" t="s">
        <v>97</v>
      </c>
    </row>
    <row r="243" spans="1:5" s="9" customFormat="1" ht="16" customHeight="1" thickBot="1" x14ac:dyDescent="0.4">
      <c r="A243" s="337"/>
      <c r="B243" s="338"/>
      <c r="C243" s="247"/>
      <c r="D243" s="247"/>
      <c r="E243" s="247"/>
    </row>
    <row r="244" spans="1:5" s="9" customFormat="1" ht="16" customHeight="1" x14ac:dyDescent="0.35">
      <c r="A244" s="24" t="s">
        <v>766</v>
      </c>
      <c r="B244" s="23" t="s">
        <v>729</v>
      </c>
      <c r="C244" s="22">
        <v>67.349999999999994</v>
      </c>
      <c r="D244" s="21">
        <v>4</v>
      </c>
      <c r="E244" s="20" t="s">
        <v>283</v>
      </c>
    </row>
    <row r="245" spans="1:5" s="9" customFormat="1" ht="16" customHeight="1" x14ac:dyDescent="0.35">
      <c r="A245" s="24">
        <v>2787400</v>
      </c>
      <c r="B245" s="23" t="s">
        <v>291</v>
      </c>
      <c r="C245" s="22">
        <v>68.64</v>
      </c>
      <c r="D245" s="21">
        <v>4</v>
      </c>
      <c r="E245" s="20" t="s">
        <v>283</v>
      </c>
    </row>
    <row r="246" spans="1:5" s="9" customFormat="1" ht="13.5" customHeight="1" x14ac:dyDescent="0.35">
      <c r="A246" s="19">
        <v>2787394</v>
      </c>
      <c r="B246" s="13" t="s">
        <v>290</v>
      </c>
      <c r="C246" s="12">
        <v>64.47</v>
      </c>
      <c r="D246" s="11">
        <v>4</v>
      </c>
      <c r="E246" s="10" t="s">
        <v>283</v>
      </c>
    </row>
    <row r="247" spans="1:5" s="9" customFormat="1" ht="13.5" customHeight="1" x14ac:dyDescent="0.35">
      <c r="A247" s="19" t="s">
        <v>289</v>
      </c>
      <c r="B247" s="13" t="s">
        <v>288</v>
      </c>
      <c r="C247" s="12">
        <v>51.5</v>
      </c>
      <c r="D247" s="11">
        <v>4</v>
      </c>
      <c r="E247" s="10" t="s">
        <v>283</v>
      </c>
    </row>
    <row r="248" spans="1:5" s="9" customFormat="1" ht="13.5" customHeight="1" x14ac:dyDescent="0.35">
      <c r="A248" s="19" t="s">
        <v>287</v>
      </c>
      <c r="B248" s="13" t="s">
        <v>286</v>
      </c>
      <c r="C248" s="12">
        <v>50.7</v>
      </c>
      <c r="D248" s="11">
        <v>4</v>
      </c>
      <c r="E248" s="10" t="s">
        <v>283</v>
      </c>
    </row>
    <row r="249" spans="1:5" s="9" customFormat="1" ht="13.5" customHeight="1" thickBot="1" x14ac:dyDescent="0.4">
      <c r="A249" s="19" t="s">
        <v>285</v>
      </c>
      <c r="B249" s="13" t="s">
        <v>284</v>
      </c>
      <c r="C249" s="12">
        <v>52.03</v>
      </c>
      <c r="D249" s="11">
        <v>4</v>
      </c>
      <c r="E249" s="10" t="s">
        <v>283</v>
      </c>
    </row>
    <row r="250" spans="1:5" s="9" customFormat="1" ht="14.25" customHeight="1" thickBot="1" x14ac:dyDescent="0.4">
      <c r="A250" s="328"/>
      <c r="B250" s="329"/>
      <c r="C250" s="329"/>
      <c r="D250" s="329"/>
      <c r="E250" s="329"/>
    </row>
    <row r="251" spans="1:5" s="9" customFormat="1" ht="14.25" customHeight="1" x14ac:dyDescent="0.35">
      <c r="A251" s="24" t="s">
        <v>194</v>
      </c>
      <c r="B251" s="23" t="s">
        <v>193</v>
      </c>
      <c r="C251" s="22">
        <v>38.340000000000003</v>
      </c>
      <c r="D251" s="21">
        <v>4</v>
      </c>
      <c r="E251" s="20" t="s">
        <v>192</v>
      </c>
    </row>
    <row r="252" spans="1:5" s="9" customFormat="1" ht="13.5" customHeight="1" x14ac:dyDescent="0.35">
      <c r="A252" s="24" t="s">
        <v>200</v>
      </c>
      <c r="B252" s="23" t="s">
        <v>199</v>
      </c>
      <c r="C252" s="22">
        <v>58.3</v>
      </c>
      <c r="D252" s="21">
        <v>12</v>
      </c>
      <c r="E252" s="20" t="s">
        <v>823</v>
      </c>
    </row>
    <row r="253" spans="1:5" s="9" customFormat="1" ht="13.5" customHeight="1" x14ac:dyDescent="0.35">
      <c r="A253" s="19" t="s">
        <v>862</v>
      </c>
      <c r="B253" s="13" t="s">
        <v>198</v>
      </c>
      <c r="C253" s="12">
        <v>91.82</v>
      </c>
      <c r="D253" s="11">
        <v>6</v>
      </c>
      <c r="E253" s="10" t="s">
        <v>859</v>
      </c>
    </row>
    <row r="254" spans="1:5" s="9" customFormat="1" ht="17.25" customHeight="1" x14ac:dyDescent="0.35">
      <c r="A254" s="19" t="s">
        <v>861</v>
      </c>
      <c r="B254" s="13" t="s">
        <v>197</v>
      </c>
      <c r="C254" s="12"/>
      <c r="D254" s="11">
        <v>4</v>
      </c>
      <c r="E254" s="10" t="s">
        <v>860</v>
      </c>
    </row>
    <row r="255" spans="1:5" s="9" customFormat="1" ht="13.5" customHeight="1" x14ac:dyDescent="0.35">
      <c r="A255" s="19" t="s">
        <v>864</v>
      </c>
      <c r="B255" s="13" t="s">
        <v>196</v>
      </c>
      <c r="C255" s="12">
        <v>38.270000000000003</v>
      </c>
      <c r="D255" s="11">
        <v>6</v>
      </c>
      <c r="E255" s="10" t="s">
        <v>863</v>
      </c>
    </row>
    <row r="256" spans="1:5" s="52" customFormat="1" ht="14.25" customHeight="1" thickBot="1" x14ac:dyDescent="0.3">
      <c r="A256" s="72"/>
      <c r="B256" s="37"/>
      <c r="C256" s="26"/>
      <c r="D256" s="25"/>
      <c r="E256" s="71"/>
    </row>
    <row r="257" spans="1:2156" s="9" customFormat="1" ht="13.5" customHeight="1" thickBot="1" x14ac:dyDescent="0.4">
      <c r="A257" s="328"/>
      <c r="B257" s="329"/>
      <c r="C257" s="329"/>
      <c r="D257" s="329"/>
      <c r="E257" s="329"/>
    </row>
    <row r="258" spans="1:2156" s="9" customFormat="1" ht="13.5" customHeight="1" x14ac:dyDescent="0.35">
      <c r="A258" s="19" t="s">
        <v>256</v>
      </c>
      <c r="B258" s="13" t="s">
        <v>263</v>
      </c>
      <c r="C258" s="12">
        <v>47.78</v>
      </c>
      <c r="D258" s="11">
        <v>36</v>
      </c>
      <c r="E258" s="10" t="s">
        <v>822</v>
      </c>
    </row>
    <row r="259" spans="1:2156" s="9" customFormat="1" ht="13.5" customHeight="1" x14ac:dyDescent="0.35">
      <c r="A259" s="19" t="s">
        <v>262</v>
      </c>
      <c r="B259" s="13" t="s">
        <v>261</v>
      </c>
      <c r="C259" s="12">
        <v>52.74</v>
      </c>
      <c r="D259" s="11">
        <v>48</v>
      </c>
      <c r="E259" s="10"/>
    </row>
    <row r="260" spans="1:2156" s="9" customFormat="1" ht="13.5" customHeight="1" thickBot="1" x14ac:dyDescent="0.4">
      <c r="A260" s="72"/>
      <c r="B260" s="37"/>
      <c r="C260" s="26"/>
      <c r="D260" s="25"/>
      <c r="E260" s="71"/>
    </row>
    <row r="261" spans="1:2156" s="9" customFormat="1" ht="13.5" customHeight="1" thickBot="1" x14ac:dyDescent="0.4">
      <c r="A261" s="337"/>
      <c r="B261" s="338"/>
      <c r="C261" s="338"/>
      <c r="D261" s="338"/>
      <c r="E261" s="338"/>
    </row>
    <row r="262" spans="1:2156" s="9" customFormat="1" ht="13.5" hidden="1" customHeight="1" thickBot="1" x14ac:dyDescent="0.4">
      <c r="A262" s="24" t="s">
        <v>259</v>
      </c>
      <c r="B262" s="236" t="s">
        <v>258</v>
      </c>
      <c r="C262" s="161">
        <v>33.29</v>
      </c>
      <c r="D262" s="21">
        <v>1</v>
      </c>
      <c r="E262" s="20" t="s">
        <v>257</v>
      </c>
    </row>
    <row r="263" spans="1:2156" s="9" customFormat="1" ht="13.5" hidden="1" customHeight="1" x14ac:dyDescent="0.35">
      <c r="A263" s="19" t="s">
        <v>256</v>
      </c>
      <c r="B263" s="13" t="s">
        <v>255</v>
      </c>
      <c r="C263" s="12">
        <v>47.78</v>
      </c>
      <c r="D263" s="11">
        <v>36</v>
      </c>
      <c r="E263" s="10" t="s">
        <v>254</v>
      </c>
    </row>
    <row r="264" spans="1:2156" s="61" customFormat="1" ht="13.5" hidden="1" customHeight="1" x14ac:dyDescent="0.35">
      <c r="A264" s="60" t="str">
        <f>"1395799"</f>
        <v>1395799</v>
      </c>
      <c r="B264" s="59" t="s">
        <v>253</v>
      </c>
      <c r="C264" s="51">
        <v>50.73</v>
      </c>
      <c r="D264" s="58">
        <v>48</v>
      </c>
      <c r="E264" s="50" t="s">
        <v>252</v>
      </c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AZ264" s="62"/>
      <c r="BA264" s="62"/>
      <c r="BB264" s="62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/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/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/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2"/>
      <c r="FK264" s="62"/>
      <c r="FL264" s="62"/>
      <c r="FM264" s="62"/>
      <c r="FN264" s="62"/>
      <c r="FO264" s="62"/>
      <c r="FP264" s="62"/>
      <c r="FQ264" s="62"/>
      <c r="FR264" s="62"/>
      <c r="FS264" s="62"/>
      <c r="FT264" s="62"/>
      <c r="FU264" s="62"/>
      <c r="FV264" s="62"/>
      <c r="FW264" s="62"/>
      <c r="FX264" s="62"/>
      <c r="FY264" s="62"/>
      <c r="FZ264" s="62"/>
      <c r="GA264" s="62"/>
      <c r="GB264" s="62"/>
      <c r="GC264" s="62"/>
      <c r="GD264" s="62"/>
      <c r="GE264" s="62"/>
      <c r="GF264" s="62"/>
      <c r="GG264" s="62"/>
      <c r="GH264" s="62"/>
      <c r="GI264" s="62"/>
      <c r="GJ264" s="62"/>
      <c r="GK264" s="62"/>
      <c r="GL264" s="62"/>
      <c r="GM264" s="62"/>
      <c r="GN264" s="62"/>
      <c r="GO264" s="62"/>
      <c r="GP264" s="62"/>
      <c r="GQ264" s="62"/>
      <c r="GR264" s="62"/>
      <c r="GS264" s="62"/>
      <c r="GT264" s="62"/>
      <c r="GU264" s="62"/>
      <c r="GV264" s="62"/>
      <c r="GW264" s="62"/>
      <c r="GX264" s="62"/>
      <c r="GY264" s="62"/>
      <c r="GZ264" s="62"/>
      <c r="HA264" s="62"/>
      <c r="HB264" s="62"/>
      <c r="HC264" s="62"/>
      <c r="HD264" s="62"/>
      <c r="HE264" s="62"/>
      <c r="HF264" s="62"/>
      <c r="HG264" s="62"/>
      <c r="HH264" s="62"/>
      <c r="HI264" s="62"/>
      <c r="HJ264" s="62"/>
      <c r="HK264" s="62"/>
      <c r="HL264" s="62"/>
      <c r="HM264" s="62"/>
      <c r="HN264" s="62"/>
      <c r="HO264" s="62"/>
      <c r="HP264" s="62"/>
      <c r="HQ264" s="62"/>
      <c r="HR264" s="62"/>
      <c r="HS264" s="62"/>
      <c r="HT264" s="62"/>
      <c r="HU264" s="62"/>
      <c r="HV264" s="62"/>
      <c r="HW264" s="62"/>
      <c r="HX264" s="62"/>
      <c r="HY264" s="62"/>
      <c r="HZ264" s="62"/>
      <c r="IA264" s="62"/>
      <c r="IB264" s="62"/>
      <c r="IC264" s="62"/>
      <c r="ID264" s="62"/>
      <c r="IE264" s="62"/>
      <c r="IF264" s="62"/>
      <c r="IG264" s="62"/>
      <c r="IH264" s="62"/>
      <c r="II264" s="62"/>
      <c r="IJ264" s="62"/>
      <c r="IK264" s="62"/>
      <c r="IL264" s="62"/>
      <c r="IM264" s="62"/>
      <c r="IN264" s="62"/>
      <c r="IO264" s="62"/>
      <c r="IP264" s="62"/>
      <c r="IQ264" s="62"/>
      <c r="IR264" s="62"/>
      <c r="IS264" s="62"/>
      <c r="IT264" s="62"/>
      <c r="IU264" s="62"/>
      <c r="IV264" s="62"/>
      <c r="IW264" s="62"/>
      <c r="IX264" s="62"/>
      <c r="IY264" s="62"/>
      <c r="IZ264" s="62"/>
      <c r="JA264" s="62"/>
      <c r="JB264" s="62"/>
      <c r="JC264" s="62"/>
      <c r="JD264" s="62"/>
      <c r="JE264" s="62"/>
      <c r="JF264" s="62"/>
      <c r="JG264" s="62"/>
      <c r="JH264" s="62"/>
      <c r="JI264" s="62"/>
      <c r="JJ264" s="62"/>
      <c r="JK264" s="62"/>
      <c r="JL264" s="62"/>
      <c r="JM264" s="62"/>
      <c r="JN264" s="62"/>
      <c r="JO264" s="62"/>
      <c r="JP264" s="62"/>
      <c r="JQ264" s="62"/>
      <c r="JR264" s="62"/>
      <c r="JS264" s="62"/>
      <c r="JT264" s="62"/>
      <c r="JU264" s="62"/>
      <c r="JV264" s="62"/>
      <c r="JW264" s="62"/>
      <c r="JX264" s="62"/>
      <c r="JY264" s="62"/>
      <c r="JZ264" s="62"/>
      <c r="KA264" s="62"/>
      <c r="KB264" s="62"/>
      <c r="KC264" s="62"/>
      <c r="KD264" s="62"/>
      <c r="KE264" s="62"/>
      <c r="KF264" s="62"/>
      <c r="KG264" s="62"/>
      <c r="KH264" s="62"/>
      <c r="KI264" s="62"/>
      <c r="KJ264" s="62"/>
      <c r="KK264" s="62"/>
      <c r="KL264" s="62"/>
      <c r="KM264" s="62"/>
      <c r="KN264" s="62"/>
      <c r="KO264" s="62"/>
      <c r="KP264" s="62"/>
      <c r="KQ264" s="62"/>
      <c r="KR264" s="62"/>
      <c r="KS264" s="62"/>
      <c r="KT264" s="62"/>
      <c r="KU264" s="62"/>
      <c r="KV264" s="62"/>
      <c r="KW264" s="62"/>
      <c r="KX264" s="62"/>
      <c r="KY264" s="62"/>
      <c r="KZ264" s="62"/>
      <c r="LA264" s="62"/>
      <c r="LB264" s="62"/>
      <c r="LC264" s="62"/>
      <c r="LD264" s="62"/>
      <c r="LE264" s="62"/>
      <c r="LF264" s="62"/>
      <c r="LG264" s="62"/>
      <c r="LH264" s="62"/>
      <c r="LI264" s="62"/>
      <c r="LJ264" s="62"/>
      <c r="LK264" s="62"/>
      <c r="LL264" s="62"/>
      <c r="LM264" s="62"/>
      <c r="LN264" s="62"/>
      <c r="LO264" s="62"/>
      <c r="LP264" s="62"/>
      <c r="LQ264" s="62"/>
      <c r="LR264" s="62"/>
      <c r="LS264" s="62"/>
      <c r="LT264" s="62"/>
      <c r="LU264" s="62"/>
      <c r="LV264" s="62"/>
      <c r="LW264" s="62"/>
      <c r="LX264" s="62"/>
      <c r="LY264" s="62"/>
      <c r="LZ264" s="62"/>
      <c r="MA264" s="62"/>
      <c r="MB264" s="62"/>
      <c r="MC264" s="62"/>
      <c r="MD264" s="62"/>
      <c r="ME264" s="62"/>
      <c r="MF264" s="62"/>
      <c r="MG264" s="62"/>
      <c r="MH264" s="62"/>
      <c r="MI264" s="62"/>
      <c r="MJ264" s="62"/>
      <c r="MK264" s="62"/>
      <c r="ML264" s="62"/>
      <c r="MM264" s="62"/>
      <c r="MN264" s="62"/>
      <c r="MO264" s="62"/>
      <c r="MP264" s="62"/>
      <c r="MQ264" s="62"/>
      <c r="MR264" s="62"/>
      <c r="MS264" s="62"/>
      <c r="MT264" s="62"/>
      <c r="MU264" s="62"/>
      <c r="MV264" s="62"/>
      <c r="MW264" s="62"/>
      <c r="MX264" s="62"/>
      <c r="MY264" s="62"/>
      <c r="MZ264" s="62"/>
      <c r="NA264" s="62"/>
      <c r="NB264" s="62"/>
      <c r="NC264" s="62"/>
      <c r="ND264" s="62"/>
      <c r="NE264" s="62"/>
      <c r="NF264" s="62"/>
      <c r="NG264" s="62"/>
      <c r="NH264" s="62"/>
      <c r="NI264" s="62"/>
      <c r="NJ264" s="62"/>
      <c r="NK264" s="62"/>
      <c r="NL264" s="62"/>
      <c r="NM264" s="62"/>
      <c r="NN264" s="62"/>
      <c r="NO264" s="62"/>
      <c r="NP264" s="62"/>
      <c r="NQ264" s="62"/>
      <c r="NR264" s="62"/>
      <c r="NS264" s="62"/>
      <c r="NT264" s="62"/>
      <c r="NU264" s="62"/>
      <c r="NV264" s="62"/>
      <c r="NW264" s="62"/>
      <c r="NX264" s="62"/>
      <c r="NY264" s="62"/>
      <c r="NZ264" s="62"/>
      <c r="OA264" s="62"/>
      <c r="OB264" s="62"/>
      <c r="OC264" s="62"/>
      <c r="OD264" s="62"/>
      <c r="OE264" s="62"/>
      <c r="OF264" s="62"/>
      <c r="OG264" s="62"/>
      <c r="OH264" s="62"/>
      <c r="OI264" s="62"/>
      <c r="OJ264" s="62"/>
      <c r="OK264" s="62"/>
      <c r="OL264" s="62"/>
      <c r="OM264" s="62"/>
      <c r="ON264" s="62"/>
      <c r="OO264" s="62"/>
      <c r="OP264" s="62"/>
      <c r="OQ264" s="62"/>
      <c r="OR264" s="62"/>
      <c r="OS264" s="62"/>
      <c r="OT264" s="62"/>
      <c r="OU264" s="62"/>
      <c r="OV264" s="62"/>
      <c r="OW264" s="62"/>
      <c r="OX264" s="62"/>
      <c r="OY264" s="62"/>
      <c r="OZ264" s="62"/>
      <c r="PA264" s="62"/>
      <c r="PB264" s="62"/>
      <c r="PC264" s="62"/>
      <c r="PD264" s="62"/>
      <c r="PE264" s="62"/>
      <c r="PF264" s="62"/>
      <c r="PG264" s="62"/>
      <c r="PH264" s="62"/>
      <c r="PI264" s="62"/>
      <c r="PJ264" s="62"/>
      <c r="PK264" s="62"/>
      <c r="PL264" s="62"/>
      <c r="PM264" s="62"/>
      <c r="PN264" s="62"/>
      <c r="PO264" s="62"/>
      <c r="PP264" s="62"/>
      <c r="PQ264" s="62"/>
      <c r="PR264" s="62"/>
      <c r="PS264" s="62"/>
      <c r="PT264" s="62"/>
      <c r="PU264" s="62"/>
      <c r="PV264" s="62"/>
      <c r="PW264" s="62"/>
      <c r="PX264" s="62"/>
      <c r="PY264" s="62"/>
      <c r="PZ264" s="62"/>
      <c r="QA264" s="62"/>
      <c r="QB264" s="62"/>
      <c r="QC264" s="62"/>
      <c r="QD264" s="62"/>
      <c r="QE264" s="62"/>
      <c r="QF264" s="62"/>
      <c r="QG264" s="62"/>
      <c r="QH264" s="62"/>
      <c r="QI264" s="62"/>
      <c r="QJ264" s="62"/>
      <c r="QK264" s="62"/>
      <c r="QL264" s="62"/>
      <c r="QM264" s="62"/>
      <c r="QN264" s="62"/>
      <c r="QO264" s="62"/>
      <c r="QP264" s="62"/>
      <c r="QQ264" s="62"/>
      <c r="QR264" s="62"/>
      <c r="QS264" s="62"/>
      <c r="QT264" s="62"/>
      <c r="QU264" s="62"/>
      <c r="QV264" s="62"/>
      <c r="QW264" s="62"/>
      <c r="QX264" s="62"/>
      <c r="QY264" s="62"/>
      <c r="QZ264" s="62"/>
      <c r="RA264" s="62"/>
      <c r="RB264" s="62"/>
      <c r="RC264" s="62"/>
      <c r="RD264" s="62"/>
      <c r="RE264" s="62"/>
      <c r="RF264" s="62"/>
      <c r="RG264" s="62"/>
      <c r="RH264" s="62"/>
      <c r="RI264" s="62"/>
      <c r="RJ264" s="62"/>
      <c r="RK264" s="62"/>
      <c r="RL264" s="62"/>
      <c r="RM264" s="62"/>
      <c r="RN264" s="62"/>
      <c r="RO264" s="62"/>
      <c r="RP264" s="62"/>
      <c r="RQ264" s="62"/>
      <c r="RR264" s="62"/>
      <c r="RS264" s="62"/>
      <c r="RT264" s="62"/>
      <c r="RU264" s="62"/>
      <c r="RV264" s="62"/>
      <c r="RW264" s="62"/>
      <c r="RX264" s="62"/>
      <c r="RY264" s="62"/>
      <c r="RZ264" s="62"/>
      <c r="SA264" s="62"/>
      <c r="SB264" s="62"/>
      <c r="SC264" s="62"/>
      <c r="SD264" s="62"/>
      <c r="SE264" s="62"/>
      <c r="SF264" s="62"/>
      <c r="SG264" s="62"/>
      <c r="SH264" s="62"/>
      <c r="SI264" s="62"/>
      <c r="SJ264" s="62"/>
      <c r="SK264" s="62"/>
      <c r="SL264" s="62"/>
      <c r="SM264" s="62"/>
      <c r="SN264" s="62"/>
      <c r="SO264" s="62"/>
      <c r="SP264" s="62"/>
      <c r="SQ264" s="62"/>
      <c r="SR264" s="62"/>
      <c r="SS264" s="62"/>
      <c r="ST264" s="62"/>
      <c r="SU264" s="62"/>
      <c r="SV264" s="62"/>
      <c r="SW264" s="62"/>
      <c r="SX264" s="62"/>
      <c r="SY264" s="62"/>
      <c r="SZ264" s="62"/>
      <c r="TA264" s="62"/>
      <c r="TB264" s="62"/>
      <c r="TC264" s="62"/>
      <c r="TD264" s="62"/>
      <c r="TE264" s="62"/>
      <c r="TF264" s="62"/>
      <c r="TG264" s="62"/>
      <c r="TH264" s="62"/>
      <c r="TI264" s="62"/>
      <c r="TJ264" s="62"/>
      <c r="TK264" s="62"/>
      <c r="TL264" s="62"/>
      <c r="TM264" s="62"/>
      <c r="TN264" s="62"/>
      <c r="TO264" s="62"/>
      <c r="TP264" s="62"/>
      <c r="TQ264" s="62"/>
      <c r="TR264" s="62"/>
      <c r="TS264" s="62"/>
      <c r="TT264" s="62"/>
      <c r="TU264" s="62"/>
      <c r="TV264" s="62"/>
      <c r="TW264" s="62"/>
      <c r="TX264" s="62"/>
      <c r="TY264" s="62"/>
      <c r="TZ264" s="62"/>
      <c r="UA264" s="62"/>
      <c r="UB264" s="62"/>
      <c r="UC264" s="62"/>
      <c r="UD264" s="62"/>
      <c r="UE264" s="62"/>
      <c r="UF264" s="62"/>
      <c r="UG264" s="62"/>
      <c r="UH264" s="62"/>
      <c r="UI264" s="62"/>
      <c r="UJ264" s="62"/>
      <c r="UK264" s="62"/>
      <c r="UL264" s="62"/>
      <c r="UM264" s="62"/>
      <c r="UN264" s="62"/>
      <c r="UO264" s="62"/>
      <c r="UP264" s="62"/>
      <c r="UQ264" s="62"/>
      <c r="UR264" s="62"/>
      <c r="US264" s="62"/>
      <c r="UT264" s="62"/>
      <c r="UU264" s="62"/>
      <c r="UV264" s="62"/>
      <c r="UW264" s="62"/>
      <c r="UX264" s="62"/>
      <c r="UY264" s="62"/>
      <c r="UZ264" s="62"/>
      <c r="VA264" s="62"/>
      <c r="VB264" s="62"/>
      <c r="VC264" s="62"/>
      <c r="VD264" s="62"/>
      <c r="VE264" s="62"/>
      <c r="VF264" s="62"/>
      <c r="VG264" s="62"/>
      <c r="VH264" s="62"/>
      <c r="VI264" s="62"/>
      <c r="VJ264" s="62"/>
      <c r="VK264" s="62"/>
      <c r="VL264" s="62"/>
      <c r="VM264" s="62"/>
      <c r="VN264" s="62"/>
      <c r="VO264" s="62"/>
      <c r="VP264" s="62"/>
      <c r="VQ264" s="62"/>
      <c r="VR264" s="62"/>
      <c r="VS264" s="62"/>
      <c r="VT264" s="62"/>
      <c r="VU264" s="62"/>
      <c r="VV264" s="62"/>
      <c r="VW264" s="62"/>
      <c r="VX264" s="62"/>
      <c r="VY264" s="62"/>
      <c r="VZ264" s="62"/>
      <c r="WA264" s="62"/>
      <c r="WB264" s="62"/>
      <c r="WC264" s="62"/>
      <c r="WD264" s="62"/>
      <c r="WE264" s="62"/>
      <c r="WF264" s="62"/>
      <c r="WG264" s="62"/>
      <c r="WH264" s="62"/>
      <c r="WI264" s="62"/>
      <c r="WJ264" s="62"/>
      <c r="WK264" s="62"/>
      <c r="WL264" s="62"/>
      <c r="WM264" s="62"/>
      <c r="WN264" s="62"/>
      <c r="WO264" s="62"/>
      <c r="WP264" s="62"/>
      <c r="WQ264" s="62"/>
      <c r="WR264" s="62"/>
      <c r="WS264" s="62"/>
      <c r="WT264" s="62"/>
      <c r="WU264" s="62"/>
      <c r="WV264" s="62"/>
      <c r="WW264" s="62"/>
      <c r="WX264" s="62"/>
      <c r="WY264" s="62"/>
      <c r="WZ264" s="62"/>
      <c r="XA264" s="62"/>
      <c r="XB264" s="62"/>
      <c r="XC264" s="62"/>
      <c r="XD264" s="62"/>
      <c r="XE264" s="62"/>
      <c r="XF264" s="62"/>
      <c r="XG264" s="62"/>
      <c r="XH264" s="62"/>
      <c r="XI264" s="62"/>
      <c r="XJ264" s="62"/>
      <c r="XK264" s="62"/>
      <c r="XL264" s="62"/>
      <c r="XM264" s="62"/>
      <c r="XN264" s="62"/>
      <c r="XO264" s="62"/>
      <c r="XP264" s="62"/>
      <c r="XQ264" s="62"/>
      <c r="XR264" s="62"/>
      <c r="XS264" s="62"/>
      <c r="XT264" s="62"/>
      <c r="XU264" s="62"/>
      <c r="XV264" s="62"/>
      <c r="XW264" s="62"/>
      <c r="XX264" s="62"/>
      <c r="XY264" s="62"/>
      <c r="XZ264" s="62"/>
      <c r="YA264" s="62"/>
      <c r="YB264" s="62"/>
      <c r="YC264" s="62"/>
      <c r="YD264" s="62"/>
      <c r="YE264" s="62"/>
      <c r="YF264" s="62"/>
      <c r="YG264" s="62"/>
      <c r="YH264" s="62"/>
      <c r="YI264" s="62"/>
      <c r="YJ264" s="62"/>
      <c r="YK264" s="62"/>
      <c r="YL264" s="62"/>
      <c r="YM264" s="62"/>
      <c r="YN264" s="62"/>
      <c r="YO264" s="62"/>
      <c r="YP264" s="62"/>
      <c r="YQ264" s="62"/>
      <c r="YR264" s="62"/>
      <c r="YS264" s="62"/>
      <c r="YT264" s="62"/>
      <c r="YU264" s="62"/>
      <c r="YV264" s="62"/>
      <c r="YW264" s="62"/>
      <c r="YX264" s="62"/>
      <c r="YY264" s="62"/>
      <c r="YZ264" s="62"/>
      <c r="ZA264" s="62"/>
      <c r="ZB264" s="62"/>
      <c r="ZC264" s="62"/>
      <c r="ZD264" s="62"/>
      <c r="ZE264" s="62"/>
      <c r="ZF264" s="62"/>
      <c r="ZG264" s="62"/>
      <c r="ZH264" s="62"/>
      <c r="ZI264" s="62"/>
      <c r="ZJ264" s="62"/>
      <c r="ZK264" s="62"/>
      <c r="ZL264" s="62"/>
      <c r="ZM264" s="62"/>
      <c r="ZN264" s="62"/>
      <c r="ZO264" s="62"/>
      <c r="ZP264" s="62"/>
      <c r="ZQ264" s="62"/>
      <c r="ZR264" s="62"/>
      <c r="ZS264" s="62"/>
      <c r="ZT264" s="62"/>
      <c r="ZU264" s="62"/>
      <c r="ZV264" s="62"/>
      <c r="ZW264" s="62"/>
      <c r="ZX264" s="62"/>
      <c r="ZY264" s="62"/>
      <c r="ZZ264" s="62"/>
      <c r="AAA264" s="62"/>
      <c r="AAB264" s="62"/>
      <c r="AAC264" s="62"/>
      <c r="AAD264" s="62"/>
      <c r="AAE264" s="62"/>
      <c r="AAF264" s="62"/>
      <c r="AAG264" s="62"/>
      <c r="AAH264" s="62"/>
      <c r="AAI264" s="62"/>
      <c r="AAJ264" s="62"/>
      <c r="AAK264" s="62"/>
      <c r="AAL264" s="62"/>
      <c r="AAM264" s="62"/>
      <c r="AAN264" s="62"/>
      <c r="AAO264" s="62"/>
      <c r="AAP264" s="62"/>
      <c r="AAQ264" s="62"/>
      <c r="AAR264" s="62"/>
      <c r="AAS264" s="62"/>
      <c r="AAT264" s="62"/>
      <c r="AAU264" s="62"/>
      <c r="AAV264" s="62"/>
      <c r="AAW264" s="62"/>
      <c r="AAX264" s="62"/>
      <c r="AAY264" s="62"/>
      <c r="AAZ264" s="62"/>
      <c r="ABA264" s="62"/>
      <c r="ABB264" s="62"/>
      <c r="ABC264" s="62"/>
      <c r="ABD264" s="62"/>
      <c r="ABE264" s="62"/>
      <c r="ABF264" s="62"/>
      <c r="ABG264" s="62"/>
      <c r="ABH264" s="62"/>
      <c r="ABI264" s="62"/>
      <c r="ABJ264" s="62"/>
      <c r="ABK264" s="62"/>
      <c r="ABL264" s="62"/>
      <c r="ABM264" s="62"/>
      <c r="ABN264" s="62"/>
      <c r="ABO264" s="62"/>
      <c r="ABP264" s="62"/>
      <c r="ABQ264" s="62"/>
      <c r="ABR264" s="62"/>
      <c r="ABS264" s="62"/>
      <c r="ABT264" s="62"/>
      <c r="ABU264" s="62"/>
      <c r="ABV264" s="62"/>
      <c r="ABW264" s="62"/>
      <c r="ABX264" s="62"/>
      <c r="ABY264" s="62"/>
      <c r="ABZ264" s="62"/>
      <c r="ACA264" s="62"/>
      <c r="ACB264" s="62"/>
      <c r="ACC264" s="62"/>
      <c r="ACD264" s="62"/>
      <c r="ACE264" s="62"/>
      <c r="ACF264" s="62"/>
      <c r="ACG264" s="62"/>
      <c r="ACH264" s="62"/>
      <c r="ACI264" s="62"/>
      <c r="ACJ264" s="62"/>
      <c r="ACK264" s="62"/>
      <c r="ACL264" s="62"/>
      <c r="ACM264" s="62"/>
      <c r="ACN264" s="62"/>
      <c r="ACO264" s="62"/>
      <c r="ACP264" s="62"/>
      <c r="ACQ264" s="62"/>
      <c r="ACR264" s="62"/>
      <c r="ACS264" s="62"/>
      <c r="ACT264" s="62"/>
      <c r="ACU264" s="62"/>
      <c r="ACV264" s="62"/>
      <c r="ACW264" s="62"/>
      <c r="ACX264" s="62"/>
      <c r="ACY264" s="62"/>
      <c r="ACZ264" s="62"/>
      <c r="ADA264" s="62"/>
      <c r="ADB264" s="62"/>
      <c r="ADC264" s="62"/>
      <c r="ADD264" s="62"/>
      <c r="ADE264" s="62"/>
      <c r="ADF264" s="62"/>
      <c r="ADG264" s="62"/>
      <c r="ADH264" s="62"/>
      <c r="ADI264" s="62"/>
      <c r="ADJ264" s="62"/>
      <c r="ADK264" s="62"/>
      <c r="ADL264" s="62"/>
      <c r="ADM264" s="62"/>
      <c r="ADN264" s="62"/>
      <c r="ADO264" s="62"/>
      <c r="ADP264" s="62"/>
      <c r="ADQ264" s="62"/>
      <c r="ADR264" s="62"/>
      <c r="ADS264" s="62"/>
      <c r="ADT264" s="62"/>
      <c r="ADU264" s="62"/>
      <c r="ADV264" s="62"/>
      <c r="ADW264" s="62"/>
      <c r="ADX264" s="62"/>
      <c r="ADY264" s="62"/>
      <c r="ADZ264" s="62"/>
      <c r="AEA264" s="62"/>
      <c r="AEB264" s="62"/>
      <c r="AEC264" s="62"/>
      <c r="AED264" s="62"/>
      <c r="AEE264" s="62"/>
      <c r="AEF264" s="62"/>
      <c r="AEG264" s="62"/>
      <c r="AEH264" s="62"/>
      <c r="AEI264" s="62"/>
      <c r="AEJ264" s="62"/>
      <c r="AEK264" s="62"/>
      <c r="AEL264" s="62"/>
      <c r="AEM264" s="62"/>
      <c r="AEN264" s="62"/>
      <c r="AEO264" s="62"/>
      <c r="AEP264" s="62"/>
      <c r="AEQ264" s="62"/>
      <c r="AER264" s="62"/>
      <c r="AES264" s="62"/>
      <c r="AET264" s="62"/>
      <c r="AEU264" s="62"/>
      <c r="AEV264" s="62"/>
      <c r="AEW264" s="62"/>
      <c r="AEX264" s="62"/>
      <c r="AEY264" s="62"/>
      <c r="AEZ264" s="62"/>
      <c r="AFA264" s="62"/>
      <c r="AFB264" s="62"/>
      <c r="AFC264" s="62"/>
      <c r="AFD264" s="62"/>
      <c r="AFE264" s="62"/>
      <c r="AFF264" s="62"/>
      <c r="AFG264" s="62"/>
      <c r="AFH264" s="62"/>
      <c r="AFI264" s="62"/>
      <c r="AFJ264" s="62"/>
      <c r="AFK264" s="62"/>
      <c r="AFL264" s="62"/>
      <c r="AFM264" s="62"/>
      <c r="AFN264" s="62"/>
      <c r="AFO264" s="62"/>
      <c r="AFP264" s="62"/>
      <c r="AFQ264" s="62"/>
      <c r="AFR264" s="62"/>
      <c r="AFS264" s="62"/>
      <c r="AFT264" s="62"/>
      <c r="AFU264" s="62"/>
      <c r="AFV264" s="62"/>
      <c r="AFW264" s="62"/>
      <c r="AFX264" s="62"/>
      <c r="AFY264" s="62"/>
      <c r="AFZ264" s="62"/>
      <c r="AGA264" s="62"/>
      <c r="AGB264" s="62"/>
      <c r="AGC264" s="62"/>
      <c r="AGD264" s="62"/>
      <c r="AGE264" s="62"/>
      <c r="AGF264" s="62"/>
      <c r="AGG264" s="62"/>
      <c r="AGH264" s="62"/>
      <c r="AGI264" s="62"/>
      <c r="AGJ264" s="62"/>
      <c r="AGK264" s="62"/>
      <c r="AGL264" s="62"/>
      <c r="AGM264" s="62"/>
      <c r="AGN264" s="62"/>
      <c r="AGO264" s="62"/>
      <c r="AGP264" s="62"/>
      <c r="AGQ264" s="62"/>
      <c r="AGR264" s="62"/>
      <c r="AGS264" s="62"/>
      <c r="AGT264" s="62"/>
      <c r="AGU264" s="62"/>
      <c r="AGV264" s="62"/>
      <c r="AGW264" s="62"/>
      <c r="AGX264" s="62"/>
      <c r="AGY264" s="62"/>
      <c r="AGZ264" s="62"/>
      <c r="AHA264" s="62"/>
      <c r="AHB264" s="62"/>
      <c r="AHC264" s="62"/>
      <c r="AHD264" s="62"/>
      <c r="AHE264" s="62"/>
      <c r="AHF264" s="62"/>
      <c r="AHG264" s="62"/>
      <c r="AHH264" s="62"/>
      <c r="AHI264" s="62"/>
      <c r="AHJ264" s="62"/>
      <c r="AHK264" s="62"/>
      <c r="AHL264" s="62"/>
      <c r="AHM264" s="62"/>
      <c r="AHN264" s="62"/>
      <c r="AHO264" s="62"/>
      <c r="AHP264" s="62"/>
      <c r="AHQ264" s="62"/>
      <c r="AHR264" s="62"/>
      <c r="AHS264" s="62"/>
      <c r="AHT264" s="62"/>
      <c r="AHU264" s="62"/>
      <c r="AHV264" s="62"/>
      <c r="AHW264" s="62"/>
      <c r="AHX264" s="62"/>
      <c r="AHY264" s="62"/>
      <c r="AHZ264" s="62"/>
      <c r="AIA264" s="62"/>
      <c r="AIB264" s="62"/>
      <c r="AIC264" s="62"/>
      <c r="AID264" s="62"/>
      <c r="AIE264" s="62"/>
      <c r="AIF264" s="62"/>
      <c r="AIG264" s="62"/>
      <c r="AIH264" s="62"/>
      <c r="AII264" s="62"/>
      <c r="AIJ264" s="62"/>
      <c r="AIK264" s="62"/>
      <c r="AIL264" s="62"/>
      <c r="AIM264" s="62"/>
      <c r="AIN264" s="62"/>
      <c r="AIO264" s="62"/>
      <c r="AIP264" s="62"/>
      <c r="AIQ264" s="62"/>
      <c r="AIR264" s="62"/>
      <c r="AIS264" s="62"/>
      <c r="AIT264" s="62"/>
      <c r="AIU264" s="62"/>
      <c r="AIV264" s="62"/>
      <c r="AIW264" s="62"/>
      <c r="AIX264" s="62"/>
      <c r="AIY264" s="62"/>
      <c r="AIZ264" s="62"/>
      <c r="AJA264" s="62"/>
      <c r="AJB264" s="62"/>
      <c r="AJC264" s="62"/>
      <c r="AJD264" s="62"/>
      <c r="AJE264" s="62"/>
      <c r="AJF264" s="62"/>
      <c r="AJG264" s="62"/>
      <c r="AJH264" s="62"/>
      <c r="AJI264" s="62"/>
      <c r="AJJ264" s="62"/>
      <c r="AJK264" s="62"/>
      <c r="AJL264" s="62"/>
      <c r="AJM264" s="62"/>
      <c r="AJN264" s="62"/>
      <c r="AJO264" s="62"/>
      <c r="AJP264" s="62"/>
      <c r="AJQ264" s="62"/>
      <c r="AJR264" s="62"/>
      <c r="AJS264" s="62"/>
      <c r="AJT264" s="62"/>
      <c r="AJU264" s="62"/>
      <c r="AJV264" s="62"/>
      <c r="AJW264" s="62"/>
      <c r="AJX264" s="62"/>
      <c r="AJY264" s="62"/>
      <c r="AJZ264" s="62"/>
      <c r="AKA264" s="62"/>
      <c r="AKB264" s="62"/>
      <c r="AKC264" s="62"/>
      <c r="AKD264" s="62"/>
      <c r="AKE264" s="62"/>
      <c r="AKF264" s="62"/>
      <c r="AKG264" s="62"/>
      <c r="AKH264" s="62"/>
      <c r="AKI264" s="62"/>
      <c r="AKJ264" s="62"/>
      <c r="AKK264" s="62"/>
      <c r="AKL264" s="62"/>
      <c r="AKM264" s="62"/>
      <c r="AKN264" s="62"/>
      <c r="AKO264" s="62"/>
      <c r="AKP264" s="62"/>
      <c r="AKQ264" s="62"/>
      <c r="AKR264" s="62"/>
      <c r="AKS264" s="62"/>
      <c r="AKT264" s="62"/>
      <c r="AKU264" s="62"/>
      <c r="AKV264" s="62"/>
      <c r="AKW264" s="62"/>
      <c r="AKX264" s="62"/>
      <c r="AKY264" s="62"/>
      <c r="AKZ264" s="62"/>
      <c r="ALA264" s="62"/>
      <c r="ALB264" s="62"/>
      <c r="ALC264" s="62"/>
      <c r="ALD264" s="62"/>
      <c r="ALE264" s="62"/>
      <c r="ALF264" s="62"/>
      <c r="ALG264" s="62"/>
      <c r="ALH264" s="62"/>
      <c r="ALI264" s="62"/>
      <c r="ALJ264" s="62"/>
      <c r="ALK264" s="62"/>
      <c r="ALL264" s="62"/>
      <c r="ALM264" s="62"/>
      <c r="ALN264" s="62"/>
      <c r="ALO264" s="62"/>
      <c r="ALP264" s="62"/>
      <c r="ALQ264" s="62"/>
      <c r="ALR264" s="62"/>
      <c r="ALS264" s="62"/>
      <c r="ALT264" s="62"/>
      <c r="ALU264" s="62"/>
      <c r="ALV264" s="62"/>
      <c r="ALW264" s="62"/>
      <c r="ALX264" s="62"/>
      <c r="ALY264" s="62"/>
      <c r="ALZ264" s="62"/>
      <c r="AMA264" s="62"/>
      <c r="AMB264" s="62"/>
      <c r="AMC264" s="62"/>
      <c r="AMD264" s="62"/>
      <c r="AME264" s="62"/>
      <c r="AMF264" s="62"/>
      <c r="AMG264" s="62"/>
      <c r="AMH264" s="62"/>
      <c r="AMI264" s="62"/>
      <c r="AMJ264" s="62"/>
      <c r="AMK264" s="62"/>
      <c r="AML264" s="62"/>
      <c r="AMM264" s="62"/>
      <c r="AMN264" s="62"/>
      <c r="AMO264" s="62"/>
      <c r="AMP264" s="62"/>
      <c r="AMQ264" s="62"/>
      <c r="AMR264" s="62"/>
      <c r="AMS264" s="62"/>
      <c r="AMT264" s="62"/>
      <c r="AMU264" s="62"/>
      <c r="AMV264" s="62"/>
      <c r="AMW264" s="62"/>
      <c r="AMX264" s="62"/>
      <c r="AMY264" s="62"/>
      <c r="AMZ264" s="62"/>
      <c r="ANA264" s="62"/>
      <c r="ANB264" s="62"/>
      <c r="ANC264" s="62"/>
      <c r="AND264" s="62"/>
      <c r="ANE264" s="62"/>
      <c r="ANF264" s="62"/>
      <c r="ANG264" s="62"/>
      <c r="ANH264" s="62"/>
      <c r="ANI264" s="62"/>
      <c r="ANJ264" s="62"/>
      <c r="ANK264" s="62"/>
      <c r="ANL264" s="62"/>
      <c r="ANM264" s="62"/>
      <c r="ANN264" s="62"/>
      <c r="ANO264" s="62"/>
      <c r="ANP264" s="62"/>
      <c r="ANQ264" s="62"/>
      <c r="ANR264" s="62"/>
      <c r="ANS264" s="62"/>
      <c r="ANT264" s="62"/>
      <c r="ANU264" s="62"/>
      <c r="ANV264" s="62"/>
      <c r="ANW264" s="62"/>
      <c r="ANX264" s="62"/>
      <c r="ANY264" s="62"/>
      <c r="ANZ264" s="62"/>
      <c r="AOA264" s="62"/>
      <c r="AOB264" s="62"/>
      <c r="AOC264" s="62"/>
      <c r="AOD264" s="62"/>
      <c r="AOE264" s="62"/>
      <c r="AOF264" s="62"/>
      <c r="AOG264" s="62"/>
      <c r="AOH264" s="62"/>
      <c r="AOI264" s="62"/>
      <c r="AOJ264" s="62"/>
      <c r="AOK264" s="62"/>
      <c r="AOL264" s="62"/>
      <c r="AOM264" s="62"/>
      <c r="AON264" s="62"/>
      <c r="AOO264" s="62"/>
      <c r="AOP264" s="62"/>
      <c r="AOQ264" s="62"/>
      <c r="AOR264" s="62"/>
      <c r="AOS264" s="62"/>
      <c r="AOT264" s="62"/>
      <c r="AOU264" s="62"/>
      <c r="AOV264" s="62"/>
      <c r="AOW264" s="62"/>
      <c r="AOX264" s="62"/>
      <c r="AOY264" s="62"/>
      <c r="AOZ264" s="62"/>
      <c r="APA264" s="62"/>
      <c r="APB264" s="62"/>
      <c r="APC264" s="62"/>
      <c r="APD264" s="62"/>
      <c r="APE264" s="62"/>
      <c r="APF264" s="62"/>
      <c r="APG264" s="62"/>
      <c r="APH264" s="62"/>
      <c r="API264" s="62"/>
      <c r="APJ264" s="62"/>
      <c r="APK264" s="62"/>
      <c r="APL264" s="62"/>
      <c r="APM264" s="62"/>
      <c r="APN264" s="62"/>
      <c r="APO264" s="62"/>
      <c r="APP264" s="62"/>
      <c r="APQ264" s="62"/>
      <c r="APR264" s="62"/>
      <c r="APS264" s="62"/>
      <c r="APT264" s="62"/>
      <c r="APU264" s="62"/>
      <c r="APV264" s="62"/>
      <c r="APW264" s="62"/>
      <c r="APX264" s="62"/>
      <c r="APY264" s="62"/>
      <c r="APZ264" s="62"/>
      <c r="AQA264" s="62"/>
      <c r="AQB264" s="62"/>
      <c r="AQC264" s="62"/>
      <c r="AQD264" s="62"/>
      <c r="AQE264" s="62"/>
      <c r="AQF264" s="62"/>
      <c r="AQG264" s="62"/>
      <c r="AQH264" s="62"/>
      <c r="AQI264" s="62"/>
      <c r="AQJ264" s="62"/>
      <c r="AQK264" s="62"/>
      <c r="AQL264" s="62"/>
      <c r="AQM264" s="62"/>
      <c r="AQN264" s="62"/>
      <c r="AQO264" s="62"/>
      <c r="AQP264" s="62"/>
      <c r="AQQ264" s="62"/>
      <c r="AQR264" s="62"/>
      <c r="AQS264" s="62"/>
      <c r="AQT264" s="62"/>
      <c r="AQU264" s="62"/>
      <c r="AQV264" s="62"/>
      <c r="AQW264" s="62"/>
      <c r="AQX264" s="62"/>
      <c r="AQY264" s="62"/>
      <c r="AQZ264" s="62"/>
      <c r="ARA264" s="62"/>
      <c r="ARB264" s="62"/>
      <c r="ARC264" s="62"/>
      <c r="ARD264" s="62"/>
      <c r="ARE264" s="62"/>
      <c r="ARF264" s="62"/>
      <c r="ARG264" s="62"/>
      <c r="ARH264" s="62"/>
      <c r="ARI264" s="62"/>
      <c r="ARJ264" s="62"/>
      <c r="ARK264" s="62"/>
      <c r="ARL264" s="62"/>
      <c r="ARM264" s="62"/>
      <c r="ARN264" s="62"/>
      <c r="ARO264" s="62"/>
      <c r="ARP264" s="62"/>
      <c r="ARQ264" s="62"/>
      <c r="ARR264" s="62"/>
      <c r="ARS264" s="62"/>
      <c r="ART264" s="62"/>
      <c r="ARU264" s="62"/>
      <c r="ARV264" s="62"/>
      <c r="ARW264" s="62"/>
      <c r="ARX264" s="62"/>
      <c r="ARY264" s="62"/>
      <c r="ARZ264" s="62"/>
      <c r="ASA264" s="62"/>
      <c r="ASB264" s="62"/>
      <c r="ASC264" s="62"/>
      <c r="ASD264" s="62"/>
      <c r="ASE264" s="62"/>
      <c r="ASF264" s="62"/>
      <c r="ASG264" s="62"/>
      <c r="ASH264" s="62"/>
      <c r="ASI264" s="62"/>
      <c r="ASJ264" s="62"/>
      <c r="ASK264" s="62"/>
      <c r="ASL264" s="62"/>
      <c r="ASM264" s="62"/>
      <c r="ASN264" s="62"/>
      <c r="ASO264" s="62"/>
      <c r="ASP264" s="62"/>
      <c r="ASQ264" s="62"/>
      <c r="ASR264" s="62"/>
      <c r="ASS264" s="62"/>
      <c r="AST264" s="62"/>
      <c r="ASU264" s="62"/>
      <c r="ASV264" s="62"/>
      <c r="ASW264" s="62"/>
      <c r="ASX264" s="62"/>
      <c r="ASY264" s="62"/>
      <c r="ASZ264" s="62"/>
      <c r="ATA264" s="62"/>
      <c r="ATB264" s="62"/>
      <c r="ATC264" s="62"/>
      <c r="ATD264" s="62"/>
      <c r="ATE264" s="62"/>
      <c r="ATF264" s="62"/>
      <c r="ATG264" s="62"/>
      <c r="ATH264" s="62"/>
      <c r="ATI264" s="62"/>
      <c r="ATJ264" s="62"/>
      <c r="ATK264" s="62"/>
      <c r="ATL264" s="62"/>
      <c r="ATM264" s="62"/>
      <c r="ATN264" s="62"/>
      <c r="ATO264" s="62"/>
      <c r="ATP264" s="62"/>
      <c r="ATQ264" s="62"/>
      <c r="ATR264" s="62"/>
      <c r="ATS264" s="62"/>
      <c r="ATT264" s="62"/>
      <c r="ATU264" s="62"/>
      <c r="ATV264" s="62"/>
      <c r="ATW264" s="62"/>
      <c r="ATX264" s="62"/>
      <c r="ATY264" s="62"/>
      <c r="ATZ264" s="62"/>
      <c r="AUA264" s="62"/>
      <c r="AUB264" s="62"/>
      <c r="AUC264" s="62"/>
      <c r="AUD264" s="62"/>
      <c r="AUE264" s="62"/>
      <c r="AUF264" s="62"/>
      <c r="AUG264" s="62"/>
      <c r="AUH264" s="62"/>
      <c r="AUI264" s="62"/>
      <c r="AUJ264" s="62"/>
      <c r="AUK264" s="62"/>
      <c r="AUL264" s="62"/>
      <c r="AUM264" s="62"/>
      <c r="AUN264" s="62"/>
      <c r="AUO264" s="62"/>
      <c r="AUP264" s="62"/>
      <c r="AUQ264" s="62"/>
      <c r="AUR264" s="62"/>
      <c r="AUS264" s="62"/>
      <c r="AUT264" s="62"/>
      <c r="AUU264" s="62"/>
      <c r="AUV264" s="62"/>
      <c r="AUW264" s="62"/>
      <c r="AUX264" s="62"/>
      <c r="AUY264" s="62"/>
      <c r="AUZ264" s="62"/>
      <c r="AVA264" s="62"/>
      <c r="AVB264" s="62"/>
      <c r="AVC264" s="62"/>
      <c r="AVD264" s="62"/>
      <c r="AVE264" s="62"/>
      <c r="AVF264" s="62"/>
      <c r="AVG264" s="62"/>
      <c r="AVH264" s="62"/>
      <c r="AVI264" s="62"/>
      <c r="AVJ264" s="62"/>
      <c r="AVK264" s="62"/>
      <c r="AVL264" s="62"/>
      <c r="AVM264" s="62"/>
      <c r="AVN264" s="62"/>
      <c r="AVO264" s="62"/>
      <c r="AVP264" s="62"/>
      <c r="AVQ264" s="62"/>
      <c r="AVR264" s="62"/>
      <c r="AVS264" s="62"/>
      <c r="AVT264" s="62"/>
      <c r="AVU264" s="62"/>
      <c r="AVV264" s="62"/>
      <c r="AVW264" s="62"/>
      <c r="AVX264" s="62"/>
      <c r="AVY264" s="62"/>
      <c r="AVZ264" s="62"/>
      <c r="AWA264" s="62"/>
      <c r="AWB264" s="62"/>
      <c r="AWC264" s="62"/>
      <c r="AWD264" s="62"/>
      <c r="AWE264" s="62"/>
      <c r="AWF264" s="62"/>
      <c r="AWG264" s="62"/>
      <c r="AWH264" s="62"/>
      <c r="AWI264" s="62"/>
      <c r="AWJ264" s="62"/>
      <c r="AWK264" s="62"/>
      <c r="AWL264" s="62"/>
      <c r="AWM264" s="62"/>
      <c r="AWN264" s="62"/>
      <c r="AWO264" s="62"/>
      <c r="AWP264" s="62"/>
      <c r="AWQ264" s="62"/>
      <c r="AWR264" s="62"/>
      <c r="AWS264" s="62"/>
      <c r="AWT264" s="62"/>
      <c r="AWU264" s="62"/>
      <c r="AWV264" s="62"/>
      <c r="AWW264" s="62"/>
      <c r="AWX264" s="62"/>
      <c r="AWY264" s="62"/>
      <c r="AWZ264" s="62"/>
      <c r="AXA264" s="62"/>
      <c r="AXB264" s="62"/>
      <c r="AXC264" s="62"/>
      <c r="AXD264" s="62"/>
      <c r="AXE264" s="62"/>
      <c r="AXF264" s="62"/>
      <c r="AXG264" s="62"/>
      <c r="AXH264" s="62"/>
      <c r="AXI264" s="62"/>
      <c r="AXJ264" s="62"/>
      <c r="AXK264" s="62"/>
      <c r="AXL264" s="62"/>
      <c r="AXM264" s="62"/>
      <c r="AXN264" s="62"/>
      <c r="AXO264" s="62"/>
      <c r="AXP264" s="62"/>
      <c r="AXQ264" s="62"/>
      <c r="AXR264" s="62"/>
      <c r="AXS264" s="62"/>
      <c r="AXT264" s="62"/>
      <c r="AXU264" s="62"/>
      <c r="AXV264" s="62"/>
      <c r="AXW264" s="62"/>
      <c r="AXX264" s="62"/>
      <c r="AXY264" s="62"/>
      <c r="AXZ264" s="62"/>
      <c r="AYA264" s="62"/>
      <c r="AYB264" s="62"/>
      <c r="AYC264" s="62"/>
      <c r="AYD264" s="62"/>
      <c r="AYE264" s="62"/>
      <c r="AYF264" s="62"/>
      <c r="AYG264" s="62"/>
      <c r="AYH264" s="62"/>
      <c r="AYI264" s="62"/>
      <c r="AYJ264" s="62"/>
      <c r="AYK264" s="62"/>
      <c r="AYL264" s="62"/>
      <c r="AYM264" s="62"/>
      <c r="AYN264" s="62"/>
      <c r="AYO264" s="62"/>
      <c r="AYP264" s="62"/>
      <c r="AYQ264" s="62"/>
      <c r="AYR264" s="62"/>
      <c r="AYS264" s="62"/>
      <c r="AYT264" s="62"/>
      <c r="AYU264" s="62"/>
      <c r="AYV264" s="62"/>
      <c r="AYW264" s="62"/>
      <c r="AYX264" s="62"/>
      <c r="AYY264" s="62"/>
      <c r="AYZ264" s="62"/>
      <c r="AZA264" s="62"/>
      <c r="AZB264" s="62"/>
      <c r="AZC264" s="62"/>
      <c r="AZD264" s="62"/>
      <c r="AZE264" s="62"/>
      <c r="AZF264" s="62"/>
      <c r="AZG264" s="62"/>
      <c r="AZH264" s="62"/>
      <c r="AZI264" s="62"/>
      <c r="AZJ264" s="62"/>
      <c r="AZK264" s="62"/>
      <c r="AZL264" s="62"/>
      <c r="AZM264" s="62"/>
      <c r="AZN264" s="62"/>
      <c r="AZO264" s="62"/>
      <c r="AZP264" s="62"/>
      <c r="AZQ264" s="62"/>
      <c r="AZR264" s="62"/>
      <c r="AZS264" s="62"/>
      <c r="AZT264" s="62"/>
      <c r="AZU264" s="62"/>
      <c r="AZV264" s="62"/>
      <c r="AZW264" s="62"/>
      <c r="AZX264" s="62"/>
      <c r="AZY264" s="62"/>
      <c r="AZZ264" s="62"/>
      <c r="BAA264" s="62"/>
      <c r="BAB264" s="62"/>
      <c r="BAC264" s="62"/>
      <c r="BAD264" s="62"/>
      <c r="BAE264" s="62"/>
      <c r="BAF264" s="62"/>
      <c r="BAG264" s="62"/>
      <c r="BAH264" s="62"/>
      <c r="BAI264" s="62"/>
      <c r="BAJ264" s="62"/>
      <c r="BAK264" s="62"/>
      <c r="BAL264" s="62"/>
      <c r="BAM264" s="62"/>
      <c r="BAN264" s="62"/>
      <c r="BAO264" s="62"/>
      <c r="BAP264" s="62"/>
      <c r="BAQ264" s="62"/>
      <c r="BAR264" s="62"/>
      <c r="BAS264" s="62"/>
      <c r="BAT264" s="62"/>
      <c r="BAU264" s="62"/>
      <c r="BAV264" s="62"/>
      <c r="BAW264" s="62"/>
      <c r="BAX264" s="62"/>
      <c r="BAY264" s="62"/>
      <c r="BAZ264" s="62"/>
      <c r="BBA264" s="62"/>
      <c r="BBB264" s="62"/>
      <c r="BBC264" s="62"/>
      <c r="BBD264" s="62"/>
      <c r="BBE264" s="62"/>
      <c r="BBF264" s="62"/>
      <c r="BBG264" s="62"/>
      <c r="BBH264" s="62"/>
      <c r="BBI264" s="62"/>
      <c r="BBJ264" s="62"/>
      <c r="BBK264" s="62"/>
      <c r="BBL264" s="62"/>
      <c r="BBM264" s="62"/>
      <c r="BBN264" s="62"/>
      <c r="BBO264" s="62"/>
      <c r="BBP264" s="62"/>
      <c r="BBQ264" s="62"/>
      <c r="BBR264" s="62"/>
      <c r="BBS264" s="62"/>
      <c r="BBT264" s="62"/>
      <c r="BBU264" s="62"/>
      <c r="BBV264" s="62"/>
      <c r="BBW264" s="62"/>
      <c r="BBX264" s="62"/>
      <c r="BBY264" s="62"/>
      <c r="BBZ264" s="62"/>
      <c r="BCA264" s="62"/>
      <c r="BCB264" s="62"/>
      <c r="BCC264" s="62"/>
      <c r="BCD264" s="62"/>
      <c r="BCE264" s="62"/>
      <c r="BCF264" s="62"/>
      <c r="BCG264" s="62"/>
      <c r="BCH264" s="62"/>
      <c r="BCI264" s="62"/>
      <c r="BCJ264" s="62"/>
      <c r="BCK264" s="62"/>
      <c r="BCL264" s="62"/>
      <c r="BCM264" s="62"/>
      <c r="BCN264" s="62"/>
      <c r="BCO264" s="62"/>
      <c r="BCP264" s="62"/>
      <c r="BCQ264" s="62"/>
      <c r="BCR264" s="62"/>
      <c r="BCS264" s="62"/>
      <c r="BCT264" s="62"/>
      <c r="BCU264" s="62"/>
      <c r="BCV264" s="62"/>
      <c r="BCW264" s="62"/>
      <c r="BCX264" s="62"/>
      <c r="BCY264" s="62"/>
      <c r="BCZ264" s="62"/>
      <c r="BDA264" s="62"/>
      <c r="BDB264" s="62"/>
      <c r="BDC264" s="62"/>
      <c r="BDD264" s="62"/>
      <c r="BDE264" s="62"/>
      <c r="BDF264" s="62"/>
      <c r="BDG264" s="62"/>
      <c r="BDH264" s="62"/>
      <c r="BDI264" s="62"/>
      <c r="BDJ264" s="62"/>
      <c r="BDK264" s="62"/>
      <c r="BDL264" s="62"/>
      <c r="BDM264" s="62"/>
      <c r="BDN264" s="62"/>
      <c r="BDO264" s="62"/>
      <c r="BDP264" s="62"/>
      <c r="BDQ264" s="62"/>
      <c r="BDR264" s="62"/>
      <c r="BDS264" s="62"/>
      <c r="BDT264" s="62"/>
      <c r="BDU264" s="62"/>
      <c r="BDV264" s="62"/>
      <c r="BDW264" s="62"/>
      <c r="BDX264" s="62"/>
      <c r="BDY264" s="62"/>
      <c r="BDZ264" s="62"/>
      <c r="BEA264" s="62"/>
      <c r="BEB264" s="62"/>
      <c r="BEC264" s="62"/>
      <c r="BED264" s="62"/>
      <c r="BEE264" s="62"/>
      <c r="BEF264" s="62"/>
      <c r="BEG264" s="62"/>
      <c r="BEH264" s="62"/>
      <c r="BEI264" s="62"/>
      <c r="BEJ264" s="62"/>
      <c r="BEK264" s="62"/>
      <c r="BEL264" s="62"/>
      <c r="BEM264" s="62"/>
      <c r="BEN264" s="62"/>
      <c r="BEO264" s="62"/>
      <c r="BEP264" s="62"/>
      <c r="BEQ264" s="62"/>
      <c r="BER264" s="62"/>
      <c r="BES264" s="62"/>
      <c r="BET264" s="62"/>
      <c r="BEU264" s="62"/>
      <c r="BEV264" s="62"/>
      <c r="BEW264" s="62"/>
      <c r="BEX264" s="62"/>
      <c r="BEY264" s="62"/>
      <c r="BEZ264" s="62"/>
      <c r="BFA264" s="62"/>
      <c r="BFB264" s="62"/>
      <c r="BFC264" s="62"/>
      <c r="BFD264" s="62"/>
      <c r="BFE264" s="62"/>
      <c r="BFF264" s="62"/>
      <c r="BFG264" s="62"/>
      <c r="BFH264" s="62"/>
      <c r="BFI264" s="62"/>
      <c r="BFJ264" s="62"/>
      <c r="BFK264" s="62"/>
      <c r="BFL264" s="62"/>
      <c r="BFM264" s="62"/>
      <c r="BFN264" s="62"/>
      <c r="BFO264" s="62"/>
      <c r="BFP264" s="62"/>
      <c r="BFQ264" s="62"/>
      <c r="BFR264" s="62"/>
      <c r="BFS264" s="62"/>
      <c r="BFT264" s="62"/>
      <c r="BFU264" s="62"/>
      <c r="BFV264" s="62"/>
      <c r="BFW264" s="62"/>
      <c r="BFX264" s="62"/>
      <c r="BFY264" s="62"/>
      <c r="BFZ264" s="62"/>
      <c r="BGA264" s="62"/>
      <c r="BGB264" s="62"/>
      <c r="BGC264" s="62"/>
      <c r="BGD264" s="62"/>
      <c r="BGE264" s="62"/>
      <c r="BGF264" s="62"/>
      <c r="BGG264" s="62"/>
      <c r="BGH264" s="62"/>
      <c r="BGI264" s="62"/>
      <c r="BGJ264" s="62"/>
      <c r="BGK264" s="62"/>
      <c r="BGL264" s="62"/>
      <c r="BGM264" s="62"/>
      <c r="BGN264" s="62"/>
      <c r="BGO264" s="62"/>
      <c r="BGP264" s="62"/>
      <c r="BGQ264" s="62"/>
      <c r="BGR264" s="62"/>
      <c r="BGS264" s="62"/>
      <c r="BGT264" s="62"/>
      <c r="BGU264" s="62"/>
      <c r="BGV264" s="62"/>
      <c r="BGW264" s="62"/>
      <c r="BGX264" s="62"/>
      <c r="BGY264" s="62"/>
      <c r="BGZ264" s="62"/>
      <c r="BHA264" s="62"/>
      <c r="BHB264" s="62"/>
      <c r="BHC264" s="62"/>
      <c r="BHD264" s="62"/>
      <c r="BHE264" s="62"/>
      <c r="BHF264" s="62"/>
      <c r="BHG264" s="62"/>
      <c r="BHH264" s="62"/>
      <c r="BHI264" s="62"/>
      <c r="BHJ264" s="62"/>
      <c r="BHK264" s="62"/>
      <c r="BHL264" s="62"/>
      <c r="BHM264" s="62"/>
      <c r="BHN264" s="62"/>
      <c r="BHO264" s="62"/>
      <c r="BHP264" s="62"/>
      <c r="BHQ264" s="62"/>
      <c r="BHR264" s="62"/>
      <c r="BHS264" s="62"/>
      <c r="BHT264" s="62"/>
      <c r="BHU264" s="62"/>
      <c r="BHV264" s="62"/>
      <c r="BHW264" s="62"/>
      <c r="BHX264" s="62"/>
      <c r="BHY264" s="62"/>
      <c r="BHZ264" s="62"/>
      <c r="BIA264" s="62"/>
      <c r="BIB264" s="62"/>
      <c r="BIC264" s="62"/>
      <c r="BID264" s="62"/>
      <c r="BIE264" s="62"/>
      <c r="BIF264" s="62"/>
      <c r="BIG264" s="62"/>
      <c r="BIH264" s="62"/>
      <c r="BII264" s="62"/>
      <c r="BIJ264" s="62"/>
      <c r="BIK264" s="62"/>
      <c r="BIL264" s="62"/>
      <c r="BIM264" s="62"/>
      <c r="BIN264" s="62"/>
      <c r="BIO264" s="62"/>
      <c r="BIP264" s="62"/>
      <c r="BIQ264" s="62"/>
      <c r="BIR264" s="62"/>
      <c r="BIS264" s="62"/>
      <c r="BIT264" s="62"/>
      <c r="BIU264" s="62"/>
      <c r="BIV264" s="62"/>
      <c r="BIW264" s="62"/>
      <c r="BIX264" s="62"/>
      <c r="BIY264" s="62"/>
      <c r="BIZ264" s="62"/>
      <c r="BJA264" s="62"/>
      <c r="BJB264" s="62"/>
      <c r="BJC264" s="62"/>
      <c r="BJD264" s="62"/>
      <c r="BJE264" s="62"/>
      <c r="BJF264" s="62"/>
      <c r="BJG264" s="62"/>
      <c r="BJH264" s="62"/>
      <c r="BJI264" s="62"/>
      <c r="BJJ264" s="62"/>
      <c r="BJK264" s="62"/>
      <c r="BJL264" s="62"/>
      <c r="BJM264" s="62"/>
      <c r="BJN264" s="62"/>
      <c r="BJO264" s="62"/>
      <c r="BJP264" s="62"/>
      <c r="BJQ264" s="62"/>
      <c r="BJR264" s="62"/>
      <c r="BJS264" s="62"/>
      <c r="BJT264" s="62"/>
      <c r="BJU264" s="62"/>
      <c r="BJV264" s="62"/>
      <c r="BJW264" s="62"/>
      <c r="BJX264" s="62"/>
      <c r="BJY264" s="62"/>
      <c r="BJZ264" s="62"/>
      <c r="BKA264" s="62"/>
      <c r="BKB264" s="62"/>
      <c r="BKC264" s="62"/>
      <c r="BKD264" s="62"/>
      <c r="BKE264" s="62"/>
      <c r="BKF264" s="62"/>
      <c r="BKG264" s="62"/>
      <c r="BKH264" s="62"/>
      <c r="BKI264" s="62"/>
      <c r="BKJ264" s="62"/>
      <c r="BKK264" s="62"/>
      <c r="BKL264" s="62"/>
      <c r="BKM264" s="62"/>
      <c r="BKN264" s="62"/>
      <c r="BKO264" s="62"/>
      <c r="BKP264" s="62"/>
      <c r="BKQ264" s="62"/>
      <c r="BKR264" s="62"/>
      <c r="BKS264" s="62"/>
      <c r="BKT264" s="62"/>
      <c r="BKU264" s="62"/>
      <c r="BKV264" s="62"/>
      <c r="BKW264" s="62"/>
      <c r="BKX264" s="62"/>
      <c r="BKY264" s="62"/>
      <c r="BKZ264" s="62"/>
      <c r="BLA264" s="62"/>
      <c r="BLB264" s="62"/>
      <c r="BLC264" s="62"/>
      <c r="BLD264" s="62"/>
      <c r="BLE264" s="62"/>
      <c r="BLF264" s="62"/>
      <c r="BLG264" s="62"/>
      <c r="BLH264" s="62"/>
      <c r="BLI264" s="62"/>
      <c r="BLJ264" s="62"/>
      <c r="BLK264" s="62"/>
      <c r="BLL264" s="62"/>
      <c r="BLM264" s="62"/>
      <c r="BLN264" s="62"/>
      <c r="BLO264" s="62"/>
      <c r="BLP264" s="62"/>
      <c r="BLQ264" s="62"/>
      <c r="BLR264" s="62"/>
      <c r="BLS264" s="62"/>
      <c r="BLT264" s="62"/>
      <c r="BLU264" s="62"/>
      <c r="BLV264" s="62"/>
      <c r="BLW264" s="62"/>
      <c r="BLX264" s="62"/>
      <c r="BLY264" s="62"/>
      <c r="BLZ264" s="62"/>
      <c r="BMA264" s="62"/>
      <c r="BMB264" s="62"/>
      <c r="BMC264" s="62"/>
      <c r="BMD264" s="62"/>
      <c r="BME264" s="62"/>
      <c r="BMF264" s="62"/>
      <c r="BMG264" s="62"/>
      <c r="BMH264" s="62"/>
      <c r="BMI264" s="62"/>
      <c r="BMJ264" s="62"/>
      <c r="BMK264" s="62"/>
      <c r="BML264" s="62"/>
      <c r="BMM264" s="62"/>
      <c r="BMN264" s="62"/>
      <c r="BMO264" s="62"/>
      <c r="BMP264" s="62"/>
      <c r="BMQ264" s="62"/>
      <c r="BMR264" s="62"/>
      <c r="BMS264" s="62"/>
      <c r="BMT264" s="62"/>
      <c r="BMU264" s="62"/>
      <c r="BMV264" s="62"/>
      <c r="BMW264" s="62"/>
      <c r="BMX264" s="62"/>
      <c r="BMY264" s="62"/>
      <c r="BMZ264" s="62"/>
      <c r="BNA264" s="62"/>
      <c r="BNB264" s="62"/>
      <c r="BNC264" s="62"/>
      <c r="BND264" s="62"/>
      <c r="BNE264" s="62"/>
      <c r="BNF264" s="62"/>
      <c r="BNG264" s="62"/>
      <c r="BNH264" s="62"/>
      <c r="BNI264" s="62"/>
      <c r="BNJ264" s="62"/>
      <c r="BNK264" s="62"/>
      <c r="BNL264" s="62"/>
      <c r="BNM264" s="62"/>
      <c r="BNN264" s="62"/>
      <c r="BNO264" s="62"/>
      <c r="BNP264" s="62"/>
      <c r="BNQ264" s="62"/>
      <c r="BNR264" s="62"/>
      <c r="BNS264" s="62"/>
      <c r="BNT264" s="62"/>
      <c r="BNU264" s="62"/>
      <c r="BNV264" s="62"/>
      <c r="BNW264" s="62"/>
      <c r="BNX264" s="62"/>
      <c r="BNY264" s="62"/>
      <c r="BNZ264" s="62"/>
      <c r="BOA264" s="62"/>
      <c r="BOB264" s="62"/>
      <c r="BOC264" s="62"/>
      <c r="BOD264" s="62"/>
      <c r="BOE264" s="62"/>
      <c r="BOF264" s="62"/>
      <c r="BOG264" s="62"/>
      <c r="BOH264" s="62"/>
      <c r="BOI264" s="62"/>
      <c r="BOJ264" s="62"/>
      <c r="BOK264" s="62"/>
      <c r="BOL264" s="62"/>
      <c r="BOM264" s="62"/>
      <c r="BON264" s="62"/>
      <c r="BOO264" s="62"/>
      <c r="BOP264" s="62"/>
      <c r="BOQ264" s="62"/>
      <c r="BOR264" s="62"/>
      <c r="BOS264" s="62"/>
      <c r="BOT264" s="62"/>
      <c r="BOU264" s="62"/>
      <c r="BOV264" s="62"/>
      <c r="BOW264" s="62"/>
      <c r="BOX264" s="62"/>
      <c r="BOY264" s="62"/>
      <c r="BOZ264" s="62"/>
      <c r="BPA264" s="62"/>
      <c r="BPB264" s="62"/>
      <c r="BPC264" s="62"/>
      <c r="BPD264" s="62"/>
      <c r="BPE264" s="62"/>
      <c r="BPF264" s="62"/>
      <c r="BPG264" s="62"/>
      <c r="BPH264" s="62"/>
      <c r="BPI264" s="62"/>
      <c r="BPJ264" s="62"/>
      <c r="BPK264" s="62"/>
      <c r="BPL264" s="62"/>
      <c r="BPM264" s="62"/>
      <c r="BPN264" s="62"/>
      <c r="BPO264" s="62"/>
      <c r="BPP264" s="62"/>
      <c r="BPQ264" s="62"/>
      <c r="BPR264" s="62"/>
      <c r="BPS264" s="62"/>
      <c r="BPT264" s="62"/>
      <c r="BPU264" s="62"/>
      <c r="BPV264" s="62"/>
      <c r="BPW264" s="62"/>
      <c r="BPX264" s="62"/>
      <c r="BPY264" s="62"/>
      <c r="BPZ264" s="62"/>
      <c r="BQA264" s="62"/>
      <c r="BQB264" s="62"/>
      <c r="BQC264" s="62"/>
      <c r="BQD264" s="62"/>
      <c r="BQE264" s="62"/>
      <c r="BQF264" s="62"/>
      <c r="BQG264" s="62"/>
      <c r="BQH264" s="62"/>
      <c r="BQI264" s="62"/>
      <c r="BQJ264" s="62"/>
      <c r="BQK264" s="62"/>
      <c r="BQL264" s="62"/>
      <c r="BQM264" s="62"/>
      <c r="BQN264" s="62"/>
      <c r="BQO264" s="62"/>
      <c r="BQP264" s="62"/>
      <c r="BQQ264" s="62"/>
      <c r="BQR264" s="62"/>
      <c r="BQS264" s="62"/>
      <c r="BQT264" s="62"/>
      <c r="BQU264" s="62"/>
      <c r="BQV264" s="62"/>
      <c r="BQW264" s="62"/>
      <c r="BQX264" s="62"/>
      <c r="BQY264" s="62"/>
      <c r="BQZ264" s="62"/>
      <c r="BRA264" s="62"/>
      <c r="BRB264" s="62"/>
      <c r="BRC264" s="62"/>
      <c r="BRD264" s="62"/>
      <c r="BRE264" s="62"/>
      <c r="BRF264" s="62"/>
      <c r="BRG264" s="62"/>
      <c r="BRH264" s="62"/>
      <c r="BRI264" s="62"/>
      <c r="BRJ264" s="62"/>
      <c r="BRK264" s="62"/>
      <c r="BRL264" s="62"/>
      <c r="BRM264" s="62"/>
      <c r="BRN264" s="62"/>
      <c r="BRO264" s="62"/>
      <c r="BRP264" s="62"/>
      <c r="BRQ264" s="62"/>
      <c r="BRR264" s="62"/>
      <c r="BRS264" s="62"/>
      <c r="BRT264" s="62"/>
      <c r="BRU264" s="62"/>
      <c r="BRV264" s="62"/>
      <c r="BRW264" s="62"/>
      <c r="BRX264" s="62"/>
      <c r="BRY264" s="62"/>
      <c r="BRZ264" s="62"/>
      <c r="BSA264" s="62"/>
      <c r="BSB264" s="62"/>
      <c r="BSC264" s="62"/>
      <c r="BSD264" s="62"/>
      <c r="BSE264" s="62"/>
      <c r="BSF264" s="62"/>
      <c r="BSG264" s="62"/>
      <c r="BSH264" s="62"/>
      <c r="BSI264" s="62"/>
      <c r="BSJ264" s="62"/>
      <c r="BSK264" s="62"/>
      <c r="BSL264" s="62"/>
      <c r="BSM264" s="62"/>
      <c r="BSN264" s="62"/>
      <c r="BSO264" s="62"/>
      <c r="BSP264" s="62"/>
      <c r="BSQ264" s="62"/>
      <c r="BSR264" s="62"/>
      <c r="BSS264" s="62"/>
      <c r="BST264" s="62"/>
      <c r="BSU264" s="62"/>
      <c r="BSV264" s="62"/>
      <c r="BSW264" s="62"/>
      <c r="BSX264" s="62"/>
      <c r="BSY264" s="62"/>
      <c r="BSZ264" s="62"/>
      <c r="BTA264" s="62"/>
      <c r="BTB264" s="62"/>
      <c r="BTC264" s="62"/>
      <c r="BTD264" s="62"/>
      <c r="BTE264" s="62"/>
      <c r="BTF264" s="62"/>
      <c r="BTG264" s="62"/>
      <c r="BTH264" s="62"/>
      <c r="BTI264" s="62"/>
      <c r="BTJ264" s="62"/>
      <c r="BTK264" s="62"/>
      <c r="BTL264" s="62"/>
      <c r="BTM264" s="62"/>
      <c r="BTN264" s="62"/>
      <c r="BTO264" s="62"/>
      <c r="BTP264" s="62"/>
      <c r="BTQ264" s="62"/>
      <c r="BTR264" s="62"/>
      <c r="BTS264" s="62"/>
      <c r="BTT264" s="62"/>
      <c r="BTU264" s="62"/>
      <c r="BTV264" s="62"/>
      <c r="BTW264" s="62"/>
      <c r="BTX264" s="62"/>
      <c r="BTY264" s="62"/>
      <c r="BTZ264" s="62"/>
      <c r="BUA264" s="62"/>
      <c r="BUB264" s="62"/>
      <c r="BUC264" s="62"/>
      <c r="BUD264" s="62"/>
      <c r="BUE264" s="62"/>
      <c r="BUF264" s="62"/>
      <c r="BUG264" s="62"/>
      <c r="BUH264" s="62"/>
      <c r="BUI264" s="62"/>
      <c r="BUJ264" s="62"/>
      <c r="BUK264" s="62"/>
      <c r="BUL264" s="62"/>
      <c r="BUM264" s="62"/>
      <c r="BUN264" s="62"/>
      <c r="BUO264" s="62"/>
      <c r="BUP264" s="62"/>
      <c r="BUQ264" s="62"/>
      <c r="BUR264" s="62"/>
      <c r="BUS264" s="62"/>
      <c r="BUT264" s="62"/>
      <c r="BUU264" s="62"/>
      <c r="BUV264" s="62"/>
      <c r="BUW264" s="62"/>
      <c r="BUX264" s="62"/>
      <c r="BUY264" s="62"/>
      <c r="BUZ264" s="62"/>
      <c r="BVA264" s="62"/>
      <c r="BVB264" s="62"/>
      <c r="BVC264" s="62"/>
      <c r="BVD264" s="62"/>
      <c r="BVE264" s="62"/>
      <c r="BVF264" s="62"/>
      <c r="BVG264" s="62"/>
      <c r="BVH264" s="62"/>
      <c r="BVI264" s="62"/>
      <c r="BVJ264" s="62"/>
      <c r="BVK264" s="62"/>
      <c r="BVL264" s="62"/>
      <c r="BVM264" s="62"/>
      <c r="BVN264" s="62"/>
      <c r="BVO264" s="62"/>
      <c r="BVP264" s="62"/>
      <c r="BVQ264" s="62"/>
      <c r="BVR264" s="62"/>
      <c r="BVS264" s="62"/>
      <c r="BVT264" s="62"/>
      <c r="BVU264" s="62"/>
      <c r="BVV264" s="62"/>
      <c r="BVW264" s="62"/>
      <c r="BVX264" s="62"/>
      <c r="BVY264" s="62"/>
      <c r="BVZ264" s="62"/>
      <c r="BWA264" s="62"/>
      <c r="BWB264" s="62"/>
      <c r="BWC264" s="62"/>
      <c r="BWD264" s="62"/>
      <c r="BWE264" s="62"/>
      <c r="BWF264" s="62"/>
      <c r="BWG264" s="62"/>
      <c r="BWH264" s="62"/>
      <c r="BWI264" s="62"/>
      <c r="BWJ264" s="62"/>
      <c r="BWK264" s="62"/>
      <c r="BWL264" s="62"/>
      <c r="BWM264" s="62"/>
      <c r="BWN264" s="62"/>
      <c r="BWO264" s="62"/>
      <c r="BWP264" s="62"/>
      <c r="BWQ264" s="62"/>
      <c r="BWR264" s="62"/>
      <c r="BWS264" s="62"/>
      <c r="BWT264" s="62"/>
      <c r="BWU264" s="62"/>
      <c r="BWV264" s="62"/>
      <c r="BWW264" s="62"/>
      <c r="BWX264" s="62"/>
      <c r="BWY264" s="62"/>
      <c r="BWZ264" s="62"/>
      <c r="BXA264" s="62"/>
      <c r="BXB264" s="62"/>
      <c r="BXC264" s="62"/>
      <c r="BXD264" s="62"/>
      <c r="BXE264" s="62"/>
      <c r="BXF264" s="62"/>
      <c r="BXG264" s="62"/>
      <c r="BXH264" s="62"/>
      <c r="BXI264" s="62"/>
      <c r="BXJ264" s="62"/>
      <c r="BXK264" s="62"/>
      <c r="BXL264" s="62"/>
      <c r="BXM264" s="62"/>
      <c r="BXN264" s="62"/>
      <c r="BXO264" s="62"/>
      <c r="BXP264" s="62"/>
      <c r="BXQ264" s="62"/>
      <c r="BXR264" s="62"/>
      <c r="BXS264" s="62"/>
      <c r="BXT264" s="62"/>
      <c r="BXU264" s="62"/>
      <c r="BXV264" s="62"/>
      <c r="BXW264" s="62"/>
      <c r="BXX264" s="62"/>
      <c r="BXY264" s="62"/>
      <c r="BXZ264" s="62"/>
      <c r="BYA264" s="62"/>
      <c r="BYB264" s="62"/>
      <c r="BYC264" s="62"/>
      <c r="BYD264" s="62"/>
      <c r="BYE264" s="62"/>
      <c r="BYF264" s="62"/>
      <c r="BYG264" s="62"/>
      <c r="BYH264" s="62"/>
      <c r="BYI264" s="62"/>
      <c r="BYJ264" s="62"/>
      <c r="BYK264" s="62"/>
      <c r="BYL264" s="62"/>
      <c r="BYM264" s="62"/>
      <c r="BYN264" s="62"/>
      <c r="BYO264" s="62"/>
      <c r="BYP264" s="62"/>
      <c r="BYQ264" s="62"/>
      <c r="BYR264" s="62"/>
      <c r="BYS264" s="62"/>
      <c r="BYT264" s="62"/>
      <c r="BYU264" s="62"/>
      <c r="BYV264" s="62"/>
      <c r="BYW264" s="62"/>
      <c r="BYX264" s="62"/>
      <c r="BYY264" s="62"/>
      <c r="BYZ264" s="62"/>
      <c r="BZA264" s="62"/>
      <c r="BZB264" s="62"/>
      <c r="BZC264" s="62"/>
      <c r="BZD264" s="62"/>
      <c r="BZE264" s="62"/>
      <c r="BZF264" s="62"/>
      <c r="BZG264" s="62"/>
      <c r="BZH264" s="62"/>
      <c r="BZI264" s="62"/>
      <c r="BZJ264" s="62"/>
      <c r="BZK264" s="62"/>
      <c r="BZL264" s="62"/>
      <c r="BZM264" s="62"/>
      <c r="BZN264" s="62"/>
      <c r="BZO264" s="62"/>
      <c r="BZP264" s="62"/>
      <c r="BZQ264" s="62"/>
      <c r="BZR264" s="62"/>
      <c r="BZS264" s="62"/>
      <c r="BZT264" s="62"/>
      <c r="BZU264" s="62"/>
      <c r="BZV264" s="62"/>
      <c r="BZW264" s="62"/>
      <c r="BZX264" s="62"/>
      <c r="BZY264" s="62"/>
      <c r="BZZ264" s="62"/>
      <c r="CAA264" s="62"/>
      <c r="CAB264" s="62"/>
      <c r="CAC264" s="62"/>
      <c r="CAD264" s="62"/>
      <c r="CAE264" s="62"/>
      <c r="CAF264" s="62"/>
      <c r="CAG264" s="62"/>
      <c r="CAH264" s="62"/>
      <c r="CAI264" s="62"/>
      <c r="CAJ264" s="62"/>
      <c r="CAK264" s="62"/>
      <c r="CAL264" s="62"/>
      <c r="CAM264" s="62"/>
      <c r="CAN264" s="62"/>
      <c r="CAO264" s="62"/>
      <c r="CAP264" s="62"/>
      <c r="CAQ264" s="62"/>
      <c r="CAR264" s="62"/>
      <c r="CAS264" s="62"/>
      <c r="CAT264" s="62"/>
      <c r="CAU264" s="62"/>
      <c r="CAV264" s="62"/>
      <c r="CAW264" s="62"/>
      <c r="CAX264" s="62"/>
      <c r="CAY264" s="62"/>
      <c r="CAZ264" s="62"/>
      <c r="CBA264" s="62"/>
      <c r="CBB264" s="62"/>
      <c r="CBC264" s="62"/>
      <c r="CBD264" s="62"/>
      <c r="CBE264" s="62"/>
      <c r="CBF264" s="62"/>
      <c r="CBG264" s="62"/>
      <c r="CBH264" s="62"/>
      <c r="CBI264" s="62"/>
      <c r="CBJ264" s="62"/>
      <c r="CBK264" s="62"/>
      <c r="CBL264" s="62"/>
      <c r="CBM264" s="62"/>
      <c r="CBN264" s="62"/>
      <c r="CBO264" s="62"/>
      <c r="CBP264" s="62"/>
      <c r="CBQ264" s="62"/>
      <c r="CBR264" s="62"/>
      <c r="CBS264" s="62"/>
      <c r="CBT264" s="62"/>
      <c r="CBU264" s="62"/>
      <c r="CBV264" s="62"/>
      <c r="CBW264" s="62"/>
      <c r="CBX264" s="62"/>
      <c r="CBY264" s="62"/>
      <c r="CBZ264" s="62"/>
      <c r="CCA264" s="62"/>
      <c r="CCB264" s="62"/>
      <c r="CCC264" s="62"/>
      <c r="CCD264" s="62"/>
      <c r="CCE264" s="62"/>
      <c r="CCF264" s="62"/>
      <c r="CCG264" s="62"/>
      <c r="CCH264" s="62"/>
      <c r="CCI264" s="62"/>
      <c r="CCJ264" s="62"/>
      <c r="CCK264" s="62"/>
      <c r="CCL264" s="62"/>
      <c r="CCM264" s="62"/>
      <c r="CCN264" s="62"/>
      <c r="CCO264" s="62"/>
      <c r="CCP264" s="62"/>
      <c r="CCQ264" s="62"/>
      <c r="CCR264" s="62"/>
      <c r="CCS264" s="62"/>
      <c r="CCT264" s="62"/>
      <c r="CCU264" s="62"/>
      <c r="CCV264" s="62"/>
      <c r="CCW264" s="62"/>
      <c r="CCX264" s="62"/>
      <c r="CCY264" s="62"/>
      <c r="CCZ264" s="62"/>
      <c r="CDA264" s="62"/>
      <c r="CDB264" s="62"/>
      <c r="CDC264" s="62"/>
      <c r="CDD264" s="62"/>
      <c r="CDE264" s="62"/>
      <c r="CDF264" s="62"/>
      <c r="CDG264" s="62"/>
      <c r="CDH264" s="62"/>
      <c r="CDI264" s="62"/>
      <c r="CDJ264" s="62"/>
      <c r="CDK264" s="62"/>
      <c r="CDL264" s="62"/>
      <c r="CDM264" s="62"/>
      <c r="CDN264" s="62"/>
      <c r="CDO264" s="62"/>
      <c r="CDP264" s="62"/>
      <c r="CDQ264" s="62"/>
      <c r="CDR264" s="62"/>
      <c r="CDS264" s="62"/>
      <c r="CDT264" s="62"/>
      <c r="CDU264" s="62"/>
      <c r="CDV264" s="62"/>
      <c r="CDW264" s="62"/>
      <c r="CDX264" s="62"/>
    </row>
    <row r="265" spans="1:2156" ht="15.75" hidden="1" customHeight="1" x14ac:dyDescent="0.3">
      <c r="A265" s="57" t="s">
        <v>251</v>
      </c>
      <c r="B265" s="56"/>
      <c r="C265" s="55"/>
      <c r="D265" s="53"/>
      <c r="E265" s="170"/>
      <c r="F265" s="1"/>
      <c r="H265" s="1"/>
      <c r="I265" s="1"/>
      <c r="J265" s="1"/>
      <c r="K265" s="1"/>
      <c r="L265" s="1"/>
      <c r="M265" s="1"/>
    </row>
    <row r="266" spans="1:2156" s="54" customFormat="1" ht="14.25" hidden="1" customHeight="1" x14ac:dyDescent="0.35">
      <c r="A266" s="19" t="s">
        <v>250</v>
      </c>
      <c r="B266" s="13" t="s">
        <v>249</v>
      </c>
      <c r="C266" s="12">
        <v>27.75</v>
      </c>
      <c r="D266" s="11">
        <v>12</v>
      </c>
      <c r="E266" s="10" t="s">
        <v>230</v>
      </c>
    </row>
    <row r="267" spans="1:2156" s="54" customFormat="1" ht="14.25" customHeight="1" x14ac:dyDescent="0.35">
      <c r="A267" s="19" t="s">
        <v>250</v>
      </c>
      <c r="B267" s="13" t="s">
        <v>249</v>
      </c>
      <c r="C267" s="12">
        <v>27.75</v>
      </c>
      <c r="D267" s="11">
        <v>12</v>
      </c>
      <c r="E267" s="10" t="s">
        <v>230</v>
      </c>
    </row>
    <row r="268" spans="1:2156" s="9" customFormat="1" ht="14.25" customHeight="1" x14ac:dyDescent="0.35">
      <c r="A268" s="19" t="s">
        <v>248</v>
      </c>
      <c r="B268" s="13" t="s">
        <v>247</v>
      </c>
      <c r="C268" s="12">
        <v>33.520000000000003</v>
      </c>
      <c r="D268" s="11">
        <v>12</v>
      </c>
      <c r="E268" s="10" t="s">
        <v>230</v>
      </c>
    </row>
    <row r="269" spans="1:2156" s="9" customFormat="1" ht="14.25" customHeight="1" x14ac:dyDescent="0.35">
      <c r="A269" s="19" t="s">
        <v>246</v>
      </c>
      <c r="B269" s="13" t="s">
        <v>245</v>
      </c>
      <c r="C269" s="12">
        <v>33.520000000000003</v>
      </c>
      <c r="D269" s="11">
        <v>12</v>
      </c>
      <c r="E269" s="10" t="s">
        <v>230</v>
      </c>
    </row>
    <row r="270" spans="1:2156" s="48" customFormat="1" ht="13.5" customHeight="1" x14ac:dyDescent="0.35">
      <c r="A270" s="19" t="s">
        <v>244</v>
      </c>
      <c r="B270" s="13" t="s">
        <v>243</v>
      </c>
      <c r="C270" s="12">
        <v>33.520000000000003</v>
      </c>
      <c r="D270" s="11">
        <v>12</v>
      </c>
      <c r="E270" s="10" t="s">
        <v>230</v>
      </c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</row>
    <row r="271" spans="1:2156" s="9" customFormat="1" ht="13.5" customHeight="1" x14ac:dyDescent="0.35">
      <c r="A271" s="19" t="s">
        <v>242</v>
      </c>
      <c r="B271" s="13" t="s">
        <v>241</v>
      </c>
      <c r="C271" s="12">
        <v>42.31</v>
      </c>
      <c r="D271" s="11">
        <v>12</v>
      </c>
      <c r="E271" s="10" t="s">
        <v>230</v>
      </c>
    </row>
    <row r="272" spans="1:2156" s="9" customFormat="1" ht="13.5" customHeight="1" x14ac:dyDescent="0.35">
      <c r="A272" s="19" t="s">
        <v>240</v>
      </c>
      <c r="B272" s="13" t="s">
        <v>239</v>
      </c>
      <c r="C272" s="12">
        <v>27.75</v>
      </c>
      <c r="D272" s="11">
        <v>12</v>
      </c>
      <c r="E272" s="10" t="s">
        <v>230</v>
      </c>
    </row>
    <row r="273" spans="1:2156" s="9" customFormat="1" ht="13.5" customHeight="1" x14ac:dyDescent="0.35">
      <c r="A273" s="19" t="s">
        <v>238</v>
      </c>
      <c r="B273" s="13" t="s">
        <v>237</v>
      </c>
      <c r="C273" s="12">
        <v>33.520000000000003</v>
      </c>
      <c r="D273" s="11">
        <v>12</v>
      </c>
      <c r="E273" s="10" t="s">
        <v>230</v>
      </c>
    </row>
    <row r="274" spans="1:2156" s="9" customFormat="1" ht="13.5" customHeight="1" x14ac:dyDescent="0.35">
      <c r="A274" s="19" t="s">
        <v>236</v>
      </c>
      <c r="B274" s="13" t="s">
        <v>235</v>
      </c>
      <c r="C274" s="12">
        <v>33.520000000000003</v>
      </c>
      <c r="D274" s="11">
        <v>12</v>
      </c>
      <c r="E274" s="10" t="s">
        <v>230</v>
      </c>
    </row>
    <row r="275" spans="1:2156" s="9" customFormat="1" ht="13.5" customHeight="1" x14ac:dyDescent="0.35">
      <c r="A275" s="19" t="s">
        <v>234</v>
      </c>
      <c r="B275" s="13" t="s">
        <v>233</v>
      </c>
      <c r="C275" s="12">
        <v>33.520000000000003</v>
      </c>
      <c r="D275" s="11">
        <v>12</v>
      </c>
      <c r="E275" s="10" t="s">
        <v>230</v>
      </c>
    </row>
    <row r="276" spans="1:2156" s="9" customFormat="1" ht="13.5" customHeight="1" x14ac:dyDescent="0.35">
      <c r="A276" s="72" t="s">
        <v>232</v>
      </c>
      <c r="B276" s="37" t="s">
        <v>231</v>
      </c>
      <c r="C276" s="26">
        <v>42.31</v>
      </c>
      <c r="D276" s="25">
        <v>12</v>
      </c>
      <c r="E276" s="71" t="s">
        <v>230</v>
      </c>
    </row>
    <row r="277" spans="1:2156" s="9" customFormat="1" ht="14.25" customHeight="1" thickBot="1" x14ac:dyDescent="0.4">
      <c r="A277" s="274"/>
      <c r="B277" s="274"/>
      <c r="C277" s="274"/>
      <c r="D277" s="274"/>
      <c r="E277" s="274"/>
    </row>
    <row r="278" spans="1:2156" s="9" customFormat="1" ht="14.25" customHeight="1" thickBot="1" x14ac:dyDescent="0.4">
      <c r="A278" s="277" t="s">
        <v>44</v>
      </c>
      <c r="B278" s="278" t="s">
        <v>43</v>
      </c>
      <c r="C278" s="279" t="s">
        <v>42</v>
      </c>
      <c r="D278" s="280" t="s">
        <v>41</v>
      </c>
      <c r="E278" s="281" t="s">
        <v>5</v>
      </c>
      <c r="F278" s="1"/>
      <c r="G278" s="1"/>
    </row>
    <row r="279" spans="1:2156" s="27" customFormat="1" ht="14.25" customHeight="1" x14ac:dyDescent="0.35">
      <c r="A279" s="275">
        <v>5160298</v>
      </c>
      <c r="B279" s="276" t="s">
        <v>203</v>
      </c>
      <c r="C279" s="229">
        <v>10.78</v>
      </c>
      <c r="D279" s="21">
        <v>1</v>
      </c>
      <c r="E279" s="20" t="s">
        <v>202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8"/>
      <c r="EZ279" s="28"/>
      <c r="FA279" s="28"/>
      <c r="FB279" s="28"/>
      <c r="FC279" s="28"/>
      <c r="FD279" s="28"/>
      <c r="FE279" s="28"/>
      <c r="FF279" s="28"/>
      <c r="FG279" s="28"/>
      <c r="FH279" s="28"/>
      <c r="FI279" s="28"/>
      <c r="FJ279" s="28"/>
      <c r="FK279" s="28"/>
      <c r="FL279" s="28"/>
      <c r="FM279" s="28"/>
      <c r="FN279" s="28"/>
      <c r="FO279" s="28"/>
      <c r="FP279" s="28"/>
      <c r="FQ279" s="28"/>
      <c r="FR279" s="28"/>
      <c r="FS279" s="28"/>
      <c r="FT279" s="28"/>
      <c r="FU279" s="28"/>
      <c r="FV279" s="28"/>
      <c r="FW279" s="28"/>
      <c r="FX279" s="28"/>
      <c r="FY279" s="28"/>
      <c r="FZ279" s="28"/>
      <c r="GA279" s="28"/>
      <c r="GB279" s="28"/>
      <c r="GC279" s="28"/>
      <c r="GD279" s="28"/>
      <c r="GE279" s="28"/>
      <c r="GF279" s="28"/>
      <c r="GG279" s="28"/>
      <c r="GH279" s="28"/>
      <c r="GI279" s="28"/>
      <c r="GJ279" s="28"/>
      <c r="GK279" s="28"/>
      <c r="GL279" s="28"/>
      <c r="GM279" s="28"/>
      <c r="GN279" s="28"/>
      <c r="GO279" s="28"/>
      <c r="GP279" s="28"/>
      <c r="GQ279" s="28"/>
      <c r="GR279" s="28"/>
      <c r="GS279" s="28"/>
      <c r="GT279" s="28"/>
      <c r="GU279" s="28"/>
      <c r="GV279" s="28"/>
      <c r="GW279" s="28"/>
      <c r="GX279" s="28"/>
      <c r="GY279" s="28"/>
      <c r="GZ279" s="28"/>
      <c r="HA279" s="28"/>
      <c r="HB279" s="28"/>
      <c r="HC279" s="28"/>
      <c r="HD279" s="28"/>
      <c r="HE279" s="28"/>
      <c r="HF279" s="28"/>
      <c r="HG279" s="28"/>
      <c r="HH279" s="28"/>
      <c r="HI279" s="28"/>
      <c r="HJ279" s="28"/>
      <c r="HK279" s="28"/>
      <c r="HL279" s="28"/>
      <c r="HM279" s="28"/>
      <c r="HN279" s="28"/>
      <c r="HO279" s="28"/>
      <c r="HP279" s="28"/>
      <c r="HQ279" s="28"/>
      <c r="HR279" s="28"/>
      <c r="HS279" s="28"/>
      <c r="HT279" s="28"/>
      <c r="HU279" s="28"/>
      <c r="HV279" s="28"/>
      <c r="HW279" s="28"/>
      <c r="HX279" s="28"/>
      <c r="HY279" s="28"/>
      <c r="HZ279" s="28"/>
      <c r="IA279" s="28"/>
      <c r="IB279" s="28"/>
      <c r="IC279" s="28"/>
      <c r="ID279" s="28"/>
      <c r="IE279" s="28"/>
      <c r="IF279" s="28"/>
      <c r="IG279" s="28"/>
      <c r="IH279" s="28"/>
      <c r="II279" s="28"/>
      <c r="IJ279" s="28"/>
      <c r="IK279" s="28"/>
      <c r="IL279" s="28"/>
      <c r="IM279" s="28"/>
      <c r="IN279" s="28"/>
      <c r="IO279" s="28"/>
      <c r="IP279" s="28"/>
      <c r="IQ279" s="28"/>
      <c r="IR279" s="28"/>
      <c r="IS279" s="28"/>
      <c r="IT279" s="28"/>
      <c r="IU279" s="28"/>
      <c r="IV279" s="28"/>
      <c r="IW279" s="28"/>
      <c r="IX279" s="28"/>
      <c r="IY279" s="28"/>
      <c r="IZ279" s="28"/>
      <c r="JA279" s="28"/>
      <c r="JB279" s="28"/>
      <c r="JC279" s="28"/>
      <c r="JD279" s="28"/>
      <c r="JE279" s="28"/>
      <c r="JF279" s="28"/>
      <c r="JG279" s="28"/>
      <c r="JH279" s="28"/>
      <c r="JI279" s="28"/>
      <c r="JJ279" s="28"/>
      <c r="JK279" s="28"/>
      <c r="JL279" s="28"/>
      <c r="JM279" s="28"/>
      <c r="JN279" s="28"/>
      <c r="JO279" s="28"/>
      <c r="JP279" s="28"/>
      <c r="JQ279" s="28"/>
      <c r="JR279" s="28"/>
      <c r="JS279" s="28"/>
      <c r="JT279" s="28"/>
      <c r="JU279" s="28"/>
      <c r="JV279" s="28"/>
      <c r="JW279" s="28"/>
      <c r="JX279" s="28"/>
      <c r="JY279" s="28"/>
      <c r="JZ279" s="28"/>
      <c r="KA279" s="28"/>
      <c r="KB279" s="28"/>
      <c r="KC279" s="28"/>
      <c r="KD279" s="28"/>
      <c r="KE279" s="28"/>
      <c r="KF279" s="28"/>
      <c r="KG279" s="28"/>
      <c r="KH279" s="28"/>
      <c r="KI279" s="28"/>
      <c r="KJ279" s="28"/>
      <c r="KK279" s="28"/>
      <c r="KL279" s="28"/>
      <c r="KM279" s="28"/>
      <c r="KN279" s="28"/>
      <c r="KO279" s="28"/>
      <c r="KP279" s="28"/>
      <c r="KQ279" s="28"/>
      <c r="KR279" s="28"/>
      <c r="KS279" s="28"/>
      <c r="KT279" s="28"/>
      <c r="KU279" s="28"/>
      <c r="KV279" s="28"/>
      <c r="KW279" s="28"/>
      <c r="KX279" s="28"/>
      <c r="KY279" s="28"/>
      <c r="KZ279" s="28"/>
      <c r="LA279" s="28"/>
      <c r="LB279" s="28"/>
      <c r="LC279" s="28"/>
      <c r="LD279" s="28"/>
      <c r="LE279" s="28"/>
      <c r="LF279" s="28"/>
      <c r="LG279" s="28"/>
      <c r="LH279" s="28"/>
      <c r="LI279" s="28"/>
      <c r="LJ279" s="28"/>
      <c r="LK279" s="28"/>
      <c r="LL279" s="28"/>
      <c r="LM279" s="28"/>
      <c r="LN279" s="28"/>
      <c r="LO279" s="28"/>
      <c r="LP279" s="28"/>
      <c r="LQ279" s="28"/>
      <c r="LR279" s="28"/>
      <c r="LS279" s="28"/>
      <c r="LT279" s="28"/>
      <c r="LU279" s="28"/>
      <c r="LV279" s="28"/>
      <c r="LW279" s="28"/>
      <c r="LX279" s="28"/>
      <c r="LY279" s="28"/>
      <c r="LZ279" s="28"/>
      <c r="MA279" s="28"/>
      <c r="MB279" s="28"/>
      <c r="MC279" s="28"/>
      <c r="MD279" s="28"/>
      <c r="ME279" s="28"/>
      <c r="MF279" s="28"/>
      <c r="MG279" s="28"/>
      <c r="MH279" s="28"/>
      <c r="MI279" s="28"/>
      <c r="MJ279" s="28"/>
      <c r="MK279" s="28"/>
      <c r="ML279" s="28"/>
      <c r="MM279" s="28"/>
      <c r="MN279" s="28"/>
      <c r="MO279" s="28"/>
      <c r="MP279" s="28"/>
      <c r="MQ279" s="28"/>
      <c r="MR279" s="28"/>
      <c r="MS279" s="28"/>
      <c r="MT279" s="28"/>
      <c r="MU279" s="28"/>
      <c r="MV279" s="28"/>
      <c r="MW279" s="28"/>
      <c r="MX279" s="28"/>
      <c r="MY279" s="28"/>
      <c r="MZ279" s="28"/>
      <c r="NA279" s="28"/>
      <c r="NB279" s="28"/>
      <c r="NC279" s="28"/>
      <c r="ND279" s="28"/>
      <c r="NE279" s="28"/>
      <c r="NF279" s="28"/>
      <c r="NG279" s="28"/>
      <c r="NH279" s="28"/>
      <c r="NI279" s="28"/>
      <c r="NJ279" s="28"/>
      <c r="NK279" s="28"/>
      <c r="NL279" s="28"/>
      <c r="NM279" s="28"/>
      <c r="NN279" s="28"/>
      <c r="NO279" s="28"/>
      <c r="NP279" s="28"/>
      <c r="NQ279" s="28"/>
      <c r="NR279" s="28"/>
      <c r="NS279" s="28"/>
      <c r="NT279" s="28"/>
      <c r="NU279" s="28"/>
      <c r="NV279" s="28"/>
      <c r="NW279" s="28"/>
      <c r="NX279" s="28"/>
      <c r="NY279" s="28"/>
      <c r="NZ279" s="28"/>
      <c r="OA279" s="28"/>
      <c r="OB279" s="28"/>
      <c r="OC279" s="28"/>
      <c r="OD279" s="28"/>
      <c r="OE279" s="28"/>
      <c r="OF279" s="28"/>
      <c r="OG279" s="28"/>
      <c r="OH279" s="28"/>
      <c r="OI279" s="28"/>
      <c r="OJ279" s="28"/>
      <c r="OK279" s="28"/>
      <c r="OL279" s="28"/>
      <c r="OM279" s="28"/>
      <c r="ON279" s="28"/>
      <c r="OO279" s="28"/>
      <c r="OP279" s="28"/>
      <c r="OQ279" s="28"/>
      <c r="OR279" s="28"/>
      <c r="OS279" s="28"/>
      <c r="OT279" s="28"/>
      <c r="OU279" s="28"/>
      <c r="OV279" s="28"/>
      <c r="OW279" s="28"/>
      <c r="OX279" s="28"/>
      <c r="OY279" s="28"/>
      <c r="OZ279" s="28"/>
      <c r="PA279" s="28"/>
      <c r="PB279" s="28"/>
      <c r="PC279" s="28"/>
      <c r="PD279" s="28"/>
      <c r="PE279" s="28"/>
      <c r="PF279" s="28"/>
      <c r="PG279" s="28"/>
      <c r="PH279" s="28"/>
      <c r="PI279" s="28"/>
      <c r="PJ279" s="28"/>
      <c r="PK279" s="28"/>
      <c r="PL279" s="28"/>
      <c r="PM279" s="28"/>
      <c r="PN279" s="28"/>
      <c r="PO279" s="28"/>
      <c r="PP279" s="28"/>
      <c r="PQ279" s="28"/>
      <c r="PR279" s="28"/>
      <c r="PS279" s="28"/>
      <c r="PT279" s="28"/>
      <c r="PU279" s="28"/>
      <c r="PV279" s="28"/>
      <c r="PW279" s="28"/>
      <c r="PX279" s="28"/>
      <c r="PY279" s="28"/>
      <c r="PZ279" s="28"/>
      <c r="QA279" s="28"/>
      <c r="QB279" s="28"/>
      <c r="QC279" s="28"/>
      <c r="QD279" s="28"/>
      <c r="QE279" s="28"/>
      <c r="QF279" s="28"/>
      <c r="QG279" s="28"/>
      <c r="QH279" s="28"/>
      <c r="QI279" s="28"/>
      <c r="QJ279" s="28"/>
      <c r="QK279" s="28"/>
      <c r="QL279" s="28"/>
      <c r="QM279" s="28"/>
      <c r="QN279" s="28"/>
      <c r="QO279" s="28"/>
      <c r="QP279" s="28"/>
      <c r="QQ279" s="28"/>
      <c r="QR279" s="28"/>
      <c r="QS279" s="28"/>
      <c r="QT279" s="28"/>
      <c r="QU279" s="28"/>
      <c r="QV279" s="28"/>
      <c r="QW279" s="28"/>
      <c r="QX279" s="28"/>
      <c r="QY279" s="28"/>
      <c r="QZ279" s="28"/>
      <c r="RA279" s="28"/>
      <c r="RB279" s="28"/>
      <c r="RC279" s="28"/>
      <c r="RD279" s="28"/>
      <c r="RE279" s="28"/>
      <c r="RF279" s="28"/>
      <c r="RG279" s="28"/>
      <c r="RH279" s="28"/>
      <c r="RI279" s="28"/>
      <c r="RJ279" s="28"/>
      <c r="RK279" s="28"/>
      <c r="RL279" s="28"/>
      <c r="RM279" s="28"/>
      <c r="RN279" s="28"/>
      <c r="RO279" s="28"/>
      <c r="RP279" s="28"/>
      <c r="RQ279" s="28"/>
      <c r="RR279" s="28"/>
      <c r="RS279" s="28"/>
      <c r="RT279" s="28"/>
      <c r="RU279" s="28"/>
      <c r="RV279" s="28"/>
      <c r="RW279" s="28"/>
      <c r="RX279" s="28"/>
      <c r="RY279" s="28"/>
      <c r="RZ279" s="28"/>
      <c r="SA279" s="28"/>
      <c r="SB279" s="28"/>
      <c r="SC279" s="28"/>
      <c r="SD279" s="28"/>
      <c r="SE279" s="28"/>
      <c r="SF279" s="28"/>
      <c r="SG279" s="28"/>
      <c r="SH279" s="28"/>
      <c r="SI279" s="28"/>
      <c r="SJ279" s="28"/>
      <c r="SK279" s="28"/>
      <c r="SL279" s="28"/>
      <c r="SM279" s="28"/>
      <c r="SN279" s="28"/>
      <c r="SO279" s="28"/>
      <c r="SP279" s="28"/>
      <c r="SQ279" s="28"/>
      <c r="SR279" s="28"/>
      <c r="SS279" s="28"/>
      <c r="ST279" s="28"/>
      <c r="SU279" s="28"/>
      <c r="SV279" s="28"/>
      <c r="SW279" s="28"/>
      <c r="SX279" s="28"/>
      <c r="SY279" s="28"/>
      <c r="SZ279" s="28"/>
      <c r="TA279" s="28"/>
      <c r="TB279" s="28"/>
      <c r="TC279" s="28"/>
      <c r="TD279" s="28"/>
      <c r="TE279" s="28"/>
      <c r="TF279" s="28"/>
      <c r="TG279" s="28"/>
      <c r="TH279" s="28"/>
      <c r="TI279" s="28"/>
      <c r="TJ279" s="28"/>
      <c r="TK279" s="28"/>
      <c r="TL279" s="28"/>
      <c r="TM279" s="28"/>
      <c r="TN279" s="28"/>
      <c r="TO279" s="28"/>
      <c r="TP279" s="28"/>
      <c r="TQ279" s="28"/>
      <c r="TR279" s="28"/>
      <c r="TS279" s="28"/>
      <c r="TT279" s="28"/>
      <c r="TU279" s="28"/>
      <c r="TV279" s="28"/>
      <c r="TW279" s="28"/>
      <c r="TX279" s="28"/>
      <c r="TY279" s="28"/>
      <c r="TZ279" s="28"/>
      <c r="UA279" s="28"/>
      <c r="UB279" s="28"/>
      <c r="UC279" s="28"/>
      <c r="UD279" s="28"/>
      <c r="UE279" s="28"/>
      <c r="UF279" s="28"/>
      <c r="UG279" s="28"/>
      <c r="UH279" s="28"/>
      <c r="UI279" s="28"/>
      <c r="UJ279" s="28"/>
      <c r="UK279" s="28"/>
      <c r="UL279" s="28"/>
      <c r="UM279" s="28"/>
      <c r="UN279" s="28"/>
      <c r="UO279" s="28"/>
      <c r="UP279" s="28"/>
      <c r="UQ279" s="28"/>
      <c r="UR279" s="28"/>
      <c r="US279" s="28"/>
      <c r="UT279" s="28"/>
      <c r="UU279" s="28"/>
      <c r="UV279" s="28"/>
      <c r="UW279" s="28"/>
      <c r="UX279" s="28"/>
      <c r="UY279" s="28"/>
      <c r="UZ279" s="28"/>
      <c r="VA279" s="28"/>
      <c r="VB279" s="28"/>
      <c r="VC279" s="28"/>
      <c r="VD279" s="28"/>
      <c r="VE279" s="28"/>
      <c r="VF279" s="28"/>
      <c r="VG279" s="28"/>
      <c r="VH279" s="28"/>
      <c r="VI279" s="28"/>
      <c r="VJ279" s="28"/>
      <c r="VK279" s="28"/>
      <c r="VL279" s="28"/>
      <c r="VM279" s="28"/>
      <c r="VN279" s="28"/>
      <c r="VO279" s="28"/>
      <c r="VP279" s="28"/>
      <c r="VQ279" s="28"/>
      <c r="VR279" s="28"/>
      <c r="VS279" s="28"/>
      <c r="VT279" s="28"/>
      <c r="VU279" s="28"/>
      <c r="VV279" s="28"/>
      <c r="VW279" s="28"/>
      <c r="VX279" s="28"/>
      <c r="VY279" s="28"/>
      <c r="VZ279" s="28"/>
      <c r="WA279" s="28"/>
      <c r="WB279" s="28"/>
      <c r="WC279" s="28"/>
      <c r="WD279" s="28"/>
      <c r="WE279" s="28"/>
      <c r="WF279" s="28"/>
      <c r="WG279" s="28"/>
      <c r="WH279" s="28"/>
      <c r="WI279" s="28"/>
      <c r="WJ279" s="28"/>
      <c r="WK279" s="28"/>
      <c r="WL279" s="28"/>
      <c r="WM279" s="28"/>
      <c r="WN279" s="28"/>
      <c r="WO279" s="28"/>
      <c r="WP279" s="28"/>
      <c r="WQ279" s="28"/>
      <c r="WR279" s="28"/>
      <c r="WS279" s="28"/>
      <c r="WT279" s="28"/>
      <c r="WU279" s="28"/>
      <c r="WV279" s="28"/>
      <c r="WW279" s="28"/>
      <c r="WX279" s="28"/>
      <c r="WY279" s="28"/>
      <c r="WZ279" s="28"/>
      <c r="XA279" s="28"/>
      <c r="XB279" s="28"/>
      <c r="XC279" s="28"/>
      <c r="XD279" s="28"/>
      <c r="XE279" s="28"/>
      <c r="XF279" s="28"/>
      <c r="XG279" s="28"/>
      <c r="XH279" s="28"/>
      <c r="XI279" s="28"/>
      <c r="XJ279" s="28"/>
      <c r="XK279" s="28"/>
      <c r="XL279" s="28"/>
      <c r="XM279" s="28"/>
      <c r="XN279" s="28"/>
      <c r="XO279" s="28"/>
      <c r="XP279" s="28"/>
      <c r="XQ279" s="28"/>
      <c r="XR279" s="28"/>
      <c r="XS279" s="28"/>
      <c r="XT279" s="28"/>
      <c r="XU279" s="28"/>
      <c r="XV279" s="28"/>
      <c r="XW279" s="28"/>
      <c r="XX279" s="28"/>
      <c r="XY279" s="28"/>
      <c r="XZ279" s="28"/>
      <c r="YA279" s="28"/>
      <c r="YB279" s="28"/>
      <c r="YC279" s="28"/>
      <c r="YD279" s="28"/>
      <c r="YE279" s="28"/>
      <c r="YF279" s="28"/>
      <c r="YG279" s="28"/>
      <c r="YH279" s="28"/>
      <c r="YI279" s="28"/>
      <c r="YJ279" s="28"/>
      <c r="YK279" s="28"/>
      <c r="YL279" s="28"/>
      <c r="YM279" s="28"/>
      <c r="YN279" s="28"/>
      <c r="YO279" s="28"/>
      <c r="YP279" s="28"/>
      <c r="YQ279" s="28"/>
      <c r="YR279" s="28"/>
      <c r="YS279" s="28"/>
      <c r="YT279" s="28"/>
      <c r="YU279" s="28"/>
      <c r="YV279" s="28"/>
      <c r="YW279" s="28"/>
      <c r="YX279" s="28"/>
      <c r="YY279" s="28"/>
      <c r="YZ279" s="28"/>
      <c r="ZA279" s="28"/>
      <c r="ZB279" s="28"/>
      <c r="ZC279" s="28"/>
      <c r="ZD279" s="28"/>
      <c r="ZE279" s="28"/>
      <c r="ZF279" s="28"/>
      <c r="ZG279" s="28"/>
      <c r="ZH279" s="28"/>
      <c r="ZI279" s="28"/>
      <c r="ZJ279" s="28"/>
      <c r="ZK279" s="28"/>
      <c r="ZL279" s="28"/>
      <c r="ZM279" s="28"/>
      <c r="ZN279" s="28"/>
      <c r="ZO279" s="28"/>
      <c r="ZP279" s="28"/>
      <c r="ZQ279" s="28"/>
      <c r="ZR279" s="28"/>
      <c r="ZS279" s="28"/>
      <c r="ZT279" s="28"/>
      <c r="ZU279" s="28"/>
      <c r="ZV279" s="28"/>
      <c r="ZW279" s="28"/>
      <c r="ZX279" s="28"/>
      <c r="ZY279" s="28"/>
      <c r="ZZ279" s="28"/>
      <c r="AAA279" s="28"/>
      <c r="AAB279" s="28"/>
      <c r="AAC279" s="28"/>
      <c r="AAD279" s="28"/>
      <c r="AAE279" s="28"/>
      <c r="AAF279" s="28"/>
      <c r="AAG279" s="28"/>
      <c r="AAH279" s="28"/>
      <c r="AAI279" s="28"/>
      <c r="AAJ279" s="28"/>
      <c r="AAK279" s="28"/>
      <c r="AAL279" s="28"/>
      <c r="AAM279" s="28"/>
      <c r="AAN279" s="28"/>
      <c r="AAO279" s="28"/>
      <c r="AAP279" s="28"/>
      <c r="AAQ279" s="28"/>
      <c r="AAR279" s="28"/>
      <c r="AAS279" s="28"/>
      <c r="AAT279" s="28"/>
      <c r="AAU279" s="28"/>
      <c r="AAV279" s="28"/>
      <c r="AAW279" s="28"/>
      <c r="AAX279" s="28"/>
      <c r="AAY279" s="28"/>
      <c r="AAZ279" s="28"/>
      <c r="ABA279" s="28"/>
      <c r="ABB279" s="28"/>
      <c r="ABC279" s="28"/>
      <c r="ABD279" s="28"/>
      <c r="ABE279" s="28"/>
      <c r="ABF279" s="28"/>
      <c r="ABG279" s="28"/>
      <c r="ABH279" s="28"/>
      <c r="ABI279" s="28"/>
      <c r="ABJ279" s="28"/>
      <c r="ABK279" s="28"/>
      <c r="ABL279" s="28"/>
      <c r="ABM279" s="28"/>
      <c r="ABN279" s="28"/>
      <c r="ABO279" s="28"/>
      <c r="ABP279" s="28"/>
      <c r="ABQ279" s="28"/>
      <c r="ABR279" s="28"/>
      <c r="ABS279" s="28"/>
      <c r="ABT279" s="28"/>
      <c r="ABU279" s="28"/>
      <c r="ABV279" s="28"/>
      <c r="ABW279" s="28"/>
      <c r="ABX279" s="28"/>
      <c r="ABY279" s="28"/>
      <c r="ABZ279" s="28"/>
      <c r="ACA279" s="28"/>
      <c r="ACB279" s="28"/>
      <c r="ACC279" s="28"/>
      <c r="ACD279" s="28"/>
      <c r="ACE279" s="28"/>
      <c r="ACF279" s="28"/>
      <c r="ACG279" s="28"/>
      <c r="ACH279" s="28"/>
      <c r="ACI279" s="28"/>
      <c r="ACJ279" s="28"/>
      <c r="ACK279" s="28"/>
      <c r="ACL279" s="28"/>
      <c r="ACM279" s="28"/>
      <c r="ACN279" s="28"/>
      <c r="ACO279" s="28"/>
      <c r="ACP279" s="28"/>
      <c r="ACQ279" s="28"/>
      <c r="ACR279" s="28"/>
      <c r="ACS279" s="28"/>
      <c r="ACT279" s="28"/>
      <c r="ACU279" s="28"/>
      <c r="ACV279" s="28"/>
      <c r="ACW279" s="28"/>
      <c r="ACX279" s="28"/>
      <c r="ACY279" s="28"/>
      <c r="ACZ279" s="28"/>
      <c r="ADA279" s="28"/>
      <c r="ADB279" s="28"/>
      <c r="ADC279" s="28"/>
      <c r="ADD279" s="28"/>
      <c r="ADE279" s="28"/>
      <c r="ADF279" s="28"/>
      <c r="ADG279" s="28"/>
      <c r="ADH279" s="28"/>
      <c r="ADI279" s="28"/>
      <c r="ADJ279" s="28"/>
      <c r="ADK279" s="28"/>
      <c r="ADL279" s="28"/>
      <c r="ADM279" s="28"/>
      <c r="ADN279" s="28"/>
      <c r="ADO279" s="28"/>
      <c r="ADP279" s="28"/>
      <c r="ADQ279" s="28"/>
      <c r="ADR279" s="28"/>
      <c r="ADS279" s="28"/>
      <c r="ADT279" s="28"/>
      <c r="ADU279" s="28"/>
      <c r="ADV279" s="28"/>
      <c r="ADW279" s="28"/>
      <c r="ADX279" s="28"/>
      <c r="ADY279" s="28"/>
      <c r="ADZ279" s="28"/>
      <c r="AEA279" s="28"/>
      <c r="AEB279" s="28"/>
      <c r="AEC279" s="28"/>
      <c r="AED279" s="28"/>
      <c r="AEE279" s="28"/>
      <c r="AEF279" s="28"/>
      <c r="AEG279" s="28"/>
      <c r="AEH279" s="28"/>
      <c r="AEI279" s="28"/>
      <c r="AEJ279" s="28"/>
      <c r="AEK279" s="28"/>
      <c r="AEL279" s="28"/>
      <c r="AEM279" s="28"/>
      <c r="AEN279" s="28"/>
      <c r="AEO279" s="28"/>
      <c r="AEP279" s="28"/>
      <c r="AEQ279" s="28"/>
      <c r="AER279" s="28"/>
      <c r="AES279" s="28"/>
      <c r="AET279" s="28"/>
      <c r="AEU279" s="28"/>
      <c r="AEV279" s="28"/>
      <c r="AEW279" s="28"/>
      <c r="AEX279" s="28"/>
      <c r="AEY279" s="28"/>
      <c r="AEZ279" s="28"/>
      <c r="AFA279" s="28"/>
      <c r="AFB279" s="28"/>
      <c r="AFC279" s="28"/>
      <c r="AFD279" s="28"/>
      <c r="AFE279" s="28"/>
      <c r="AFF279" s="28"/>
      <c r="AFG279" s="28"/>
      <c r="AFH279" s="28"/>
      <c r="AFI279" s="28"/>
      <c r="AFJ279" s="28"/>
      <c r="AFK279" s="28"/>
      <c r="AFL279" s="28"/>
      <c r="AFM279" s="28"/>
      <c r="AFN279" s="28"/>
      <c r="AFO279" s="28"/>
      <c r="AFP279" s="28"/>
      <c r="AFQ279" s="28"/>
      <c r="AFR279" s="28"/>
      <c r="AFS279" s="28"/>
      <c r="AFT279" s="28"/>
      <c r="AFU279" s="28"/>
      <c r="AFV279" s="28"/>
      <c r="AFW279" s="28"/>
      <c r="AFX279" s="28"/>
      <c r="AFY279" s="28"/>
      <c r="AFZ279" s="28"/>
      <c r="AGA279" s="28"/>
      <c r="AGB279" s="28"/>
      <c r="AGC279" s="28"/>
      <c r="AGD279" s="28"/>
      <c r="AGE279" s="28"/>
      <c r="AGF279" s="28"/>
      <c r="AGG279" s="28"/>
      <c r="AGH279" s="28"/>
      <c r="AGI279" s="28"/>
      <c r="AGJ279" s="28"/>
      <c r="AGK279" s="28"/>
      <c r="AGL279" s="28"/>
      <c r="AGM279" s="28"/>
      <c r="AGN279" s="28"/>
      <c r="AGO279" s="28"/>
      <c r="AGP279" s="28"/>
      <c r="AGQ279" s="28"/>
      <c r="AGR279" s="28"/>
      <c r="AGS279" s="28"/>
      <c r="AGT279" s="28"/>
      <c r="AGU279" s="28"/>
      <c r="AGV279" s="28"/>
      <c r="AGW279" s="28"/>
      <c r="AGX279" s="28"/>
      <c r="AGY279" s="28"/>
      <c r="AGZ279" s="28"/>
      <c r="AHA279" s="28"/>
      <c r="AHB279" s="28"/>
      <c r="AHC279" s="28"/>
      <c r="AHD279" s="28"/>
      <c r="AHE279" s="28"/>
      <c r="AHF279" s="28"/>
      <c r="AHG279" s="28"/>
      <c r="AHH279" s="28"/>
      <c r="AHI279" s="28"/>
      <c r="AHJ279" s="28"/>
      <c r="AHK279" s="28"/>
      <c r="AHL279" s="28"/>
      <c r="AHM279" s="28"/>
      <c r="AHN279" s="28"/>
      <c r="AHO279" s="28"/>
      <c r="AHP279" s="28"/>
      <c r="AHQ279" s="28"/>
      <c r="AHR279" s="28"/>
      <c r="AHS279" s="28"/>
      <c r="AHT279" s="28"/>
      <c r="AHU279" s="28"/>
      <c r="AHV279" s="28"/>
      <c r="AHW279" s="28"/>
      <c r="AHX279" s="28"/>
      <c r="AHY279" s="28"/>
      <c r="AHZ279" s="28"/>
      <c r="AIA279" s="28"/>
      <c r="AIB279" s="28"/>
      <c r="AIC279" s="28"/>
      <c r="AID279" s="28"/>
      <c r="AIE279" s="28"/>
      <c r="AIF279" s="28"/>
      <c r="AIG279" s="28"/>
      <c r="AIH279" s="28"/>
      <c r="AII279" s="28"/>
      <c r="AIJ279" s="28"/>
      <c r="AIK279" s="28"/>
      <c r="AIL279" s="28"/>
      <c r="AIM279" s="28"/>
      <c r="AIN279" s="28"/>
      <c r="AIO279" s="28"/>
      <c r="AIP279" s="28"/>
      <c r="AIQ279" s="28"/>
      <c r="AIR279" s="28"/>
      <c r="AIS279" s="28"/>
      <c r="AIT279" s="28"/>
      <c r="AIU279" s="28"/>
      <c r="AIV279" s="28"/>
      <c r="AIW279" s="28"/>
      <c r="AIX279" s="28"/>
      <c r="AIY279" s="28"/>
      <c r="AIZ279" s="28"/>
      <c r="AJA279" s="28"/>
      <c r="AJB279" s="28"/>
      <c r="AJC279" s="28"/>
      <c r="AJD279" s="28"/>
      <c r="AJE279" s="28"/>
      <c r="AJF279" s="28"/>
      <c r="AJG279" s="28"/>
      <c r="AJH279" s="28"/>
      <c r="AJI279" s="28"/>
      <c r="AJJ279" s="28"/>
      <c r="AJK279" s="28"/>
      <c r="AJL279" s="28"/>
      <c r="AJM279" s="28"/>
      <c r="AJN279" s="28"/>
      <c r="AJO279" s="28"/>
      <c r="AJP279" s="28"/>
      <c r="AJQ279" s="28"/>
      <c r="AJR279" s="28"/>
      <c r="AJS279" s="28"/>
      <c r="AJT279" s="28"/>
      <c r="AJU279" s="28"/>
      <c r="AJV279" s="28"/>
      <c r="AJW279" s="28"/>
      <c r="AJX279" s="28"/>
      <c r="AJY279" s="28"/>
      <c r="AJZ279" s="28"/>
      <c r="AKA279" s="28"/>
      <c r="AKB279" s="28"/>
      <c r="AKC279" s="28"/>
      <c r="AKD279" s="28"/>
      <c r="AKE279" s="28"/>
      <c r="AKF279" s="28"/>
      <c r="AKG279" s="28"/>
      <c r="AKH279" s="28"/>
      <c r="AKI279" s="28"/>
      <c r="AKJ279" s="28"/>
      <c r="AKK279" s="28"/>
      <c r="AKL279" s="28"/>
      <c r="AKM279" s="28"/>
      <c r="AKN279" s="28"/>
      <c r="AKO279" s="28"/>
      <c r="AKP279" s="28"/>
      <c r="AKQ279" s="28"/>
      <c r="AKR279" s="28"/>
      <c r="AKS279" s="28"/>
      <c r="AKT279" s="28"/>
      <c r="AKU279" s="28"/>
      <c r="AKV279" s="28"/>
      <c r="AKW279" s="28"/>
      <c r="AKX279" s="28"/>
      <c r="AKY279" s="28"/>
      <c r="AKZ279" s="28"/>
      <c r="ALA279" s="28"/>
      <c r="ALB279" s="28"/>
      <c r="ALC279" s="28"/>
      <c r="ALD279" s="28"/>
      <c r="ALE279" s="28"/>
      <c r="ALF279" s="28"/>
      <c r="ALG279" s="28"/>
      <c r="ALH279" s="28"/>
      <c r="ALI279" s="28"/>
      <c r="ALJ279" s="28"/>
      <c r="ALK279" s="28"/>
      <c r="ALL279" s="28"/>
      <c r="ALM279" s="28"/>
      <c r="ALN279" s="28"/>
      <c r="ALO279" s="28"/>
      <c r="ALP279" s="28"/>
      <c r="ALQ279" s="28"/>
      <c r="ALR279" s="28"/>
      <c r="ALS279" s="28"/>
      <c r="ALT279" s="28"/>
      <c r="ALU279" s="28"/>
      <c r="ALV279" s="28"/>
      <c r="ALW279" s="28"/>
      <c r="ALX279" s="28"/>
      <c r="ALY279" s="28"/>
      <c r="ALZ279" s="28"/>
      <c r="AMA279" s="28"/>
      <c r="AMB279" s="28"/>
      <c r="AMC279" s="28"/>
      <c r="AMD279" s="28"/>
      <c r="AME279" s="28"/>
      <c r="AMF279" s="28"/>
      <c r="AMG279" s="28"/>
      <c r="AMH279" s="28"/>
      <c r="AMI279" s="28"/>
      <c r="AMJ279" s="28"/>
      <c r="AMK279" s="28"/>
      <c r="AML279" s="28"/>
      <c r="AMM279" s="28"/>
      <c r="AMN279" s="28"/>
      <c r="AMO279" s="28"/>
      <c r="AMP279" s="28"/>
      <c r="AMQ279" s="28"/>
      <c r="AMR279" s="28"/>
      <c r="AMS279" s="28"/>
      <c r="AMT279" s="28"/>
      <c r="AMU279" s="28"/>
      <c r="AMV279" s="28"/>
      <c r="AMW279" s="28"/>
      <c r="AMX279" s="28"/>
      <c r="AMY279" s="28"/>
      <c r="AMZ279" s="28"/>
      <c r="ANA279" s="28"/>
      <c r="ANB279" s="28"/>
      <c r="ANC279" s="28"/>
      <c r="AND279" s="28"/>
      <c r="ANE279" s="28"/>
      <c r="ANF279" s="28"/>
      <c r="ANG279" s="28"/>
      <c r="ANH279" s="28"/>
      <c r="ANI279" s="28"/>
      <c r="ANJ279" s="28"/>
      <c r="ANK279" s="28"/>
      <c r="ANL279" s="28"/>
      <c r="ANM279" s="28"/>
      <c r="ANN279" s="28"/>
      <c r="ANO279" s="28"/>
      <c r="ANP279" s="28"/>
      <c r="ANQ279" s="28"/>
      <c r="ANR279" s="28"/>
      <c r="ANS279" s="28"/>
      <c r="ANT279" s="28"/>
      <c r="ANU279" s="28"/>
      <c r="ANV279" s="28"/>
      <c r="ANW279" s="28"/>
      <c r="ANX279" s="28"/>
      <c r="ANY279" s="28"/>
      <c r="ANZ279" s="28"/>
      <c r="AOA279" s="28"/>
      <c r="AOB279" s="28"/>
      <c r="AOC279" s="28"/>
      <c r="AOD279" s="28"/>
      <c r="AOE279" s="28"/>
      <c r="AOF279" s="28"/>
      <c r="AOG279" s="28"/>
      <c r="AOH279" s="28"/>
      <c r="AOI279" s="28"/>
      <c r="AOJ279" s="28"/>
      <c r="AOK279" s="28"/>
      <c r="AOL279" s="28"/>
      <c r="AOM279" s="28"/>
      <c r="AON279" s="28"/>
      <c r="AOO279" s="28"/>
      <c r="AOP279" s="28"/>
      <c r="AOQ279" s="28"/>
      <c r="AOR279" s="28"/>
      <c r="AOS279" s="28"/>
      <c r="AOT279" s="28"/>
      <c r="AOU279" s="28"/>
      <c r="AOV279" s="28"/>
      <c r="AOW279" s="28"/>
      <c r="AOX279" s="28"/>
      <c r="AOY279" s="28"/>
      <c r="AOZ279" s="28"/>
      <c r="APA279" s="28"/>
      <c r="APB279" s="28"/>
      <c r="APC279" s="28"/>
      <c r="APD279" s="28"/>
      <c r="APE279" s="28"/>
      <c r="APF279" s="28"/>
      <c r="APG279" s="28"/>
      <c r="APH279" s="28"/>
      <c r="API279" s="28"/>
      <c r="APJ279" s="28"/>
      <c r="APK279" s="28"/>
      <c r="APL279" s="28"/>
      <c r="APM279" s="28"/>
      <c r="APN279" s="28"/>
      <c r="APO279" s="28"/>
      <c r="APP279" s="28"/>
      <c r="APQ279" s="28"/>
      <c r="APR279" s="28"/>
      <c r="APS279" s="28"/>
      <c r="APT279" s="28"/>
      <c r="APU279" s="28"/>
      <c r="APV279" s="28"/>
      <c r="APW279" s="28"/>
      <c r="APX279" s="28"/>
      <c r="APY279" s="28"/>
      <c r="APZ279" s="28"/>
      <c r="AQA279" s="28"/>
      <c r="AQB279" s="28"/>
      <c r="AQC279" s="28"/>
      <c r="AQD279" s="28"/>
      <c r="AQE279" s="28"/>
      <c r="AQF279" s="28"/>
      <c r="AQG279" s="28"/>
      <c r="AQH279" s="28"/>
      <c r="AQI279" s="28"/>
      <c r="AQJ279" s="28"/>
      <c r="AQK279" s="28"/>
      <c r="AQL279" s="28"/>
      <c r="AQM279" s="28"/>
      <c r="AQN279" s="28"/>
      <c r="AQO279" s="28"/>
      <c r="AQP279" s="28"/>
      <c r="AQQ279" s="28"/>
      <c r="AQR279" s="28"/>
      <c r="AQS279" s="28"/>
      <c r="AQT279" s="28"/>
      <c r="AQU279" s="28"/>
      <c r="AQV279" s="28"/>
      <c r="AQW279" s="28"/>
      <c r="AQX279" s="28"/>
      <c r="AQY279" s="28"/>
      <c r="AQZ279" s="28"/>
      <c r="ARA279" s="28"/>
      <c r="ARB279" s="28"/>
      <c r="ARC279" s="28"/>
      <c r="ARD279" s="28"/>
      <c r="ARE279" s="28"/>
      <c r="ARF279" s="28"/>
      <c r="ARG279" s="28"/>
      <c r="ARH279" s="28"/>
      <c r="ARI279" s="28"/>
      <c r="ARJ279" s="28"/>
      <c r="ARK279" s="28"/>
      <c r="ARL279" s="28"/>
      <c r="ARM279" s="28"/>
      <c r="ARN279" s="28"/>
      <c r="ARO279" s="28"/>
      <c r="ARP279" s="28"/>
      <c r="ARQ279" s="28"/>
      <c r="ARR279" s="28"/>
      <c r="ARS279" s="28"/>
      <c r="ART279" s="28"/>
      <c r="ARU279" s="28"/>
      <c r="ARV279" s="28"/>
      <c r="ARW279" s="28"/>
      <c r="ARX279" s="28"/>
      <c r="ARY279" s="28"/>
      <c r="ARZ279" s="28"/>
      <c r="ASA279" s="28"/>
      <c r="ASB279" s="28"/>
      <c r="ASC279" s="28"/>
      <c r="ASD279" s="28"/>
      <c r="ASE279" s="28"/>
      <c r="ASF279" s="28"/>
      <c r="ASG279" s="28"/>
      <c r="ASH279" s="28"/>
      <c r="ASI279" s="28"/>
      <c r="ASJ279" s="28"/>
      <c r="ASK279" s="28"/>
      <c r="ASL279" s="28"/>
      <c r="ASM279" s="28"/>
      <c r="ASN279" s="28"/>
      <c r="ASO279" s="28"/>
      <c r="ASP279" s="28"/>
      <c r="ASQ279" s="28"/>
      <c r="ASR279" s="28"/>
      <c r="ASS279" s="28"/>
      <c r="AST279" s="28"/>
      <c r="ASU279" s="28"/>
      <c r="ASV279" s="28"/>
      <c r="ASW279" s="28"/>
      <c r="ASX279" s="28"/>
      <c r="ASY279" s="28"/>
      <c r="ASZ279" s="28"/>
      <c r="ATA279" s="28"/>
      <c r="ATB279" s="28"/>
      <c r="ATC279" s="28"/>
      <c r="ATD279" s="28"/>
      <c r="ATE279" s="28"/>
      <c r="ATF279" s="28"/>
      <c r="ATG279" s="28"/>
      <c r="ATH279" s="28"/>
      <c r="ATI279" s="28"/>
      <c r="ATJ279" s="28"/>
      <c r="ATK279" s="28"/>
      <c r="ATL279" s="28"/>
      <c r="ATM279" s="28"/>
      <c r="ATN279" s="28"/>
      <c r="ATO279" s="28"/>
      <c r="ATP279" s="28"/>
      <c r="ATQ279" s="28"/>
      <c r="ATR279" s="28"/>
      <c r="ATS279" s="28"/>
      <c r="ATT279" s="28"/>
      <c r="ATU279" s="28"/>
      <c r="ATV279" s="28"/>
      <c r="ATW279" s="28"/>
      <c r="ATX279" s="28"/>
      <c r="ATY279" s="28"/>
      <c r="ATZ279" s="28"/>
      <c r="AUA279" s="28"/>
      <c r="AUB279" s="28"/>
      <c r="AUC279" s="28"/>
      <c r="AUD279" s="28"/>
      <c r="AUE279" s="28"/>
      <c r="AUF279" s="28"/>
      <c r="AUG279" s="28"/>
      <c r="AUH279" s="28"/>
      <c r="AUI279" s="28"/>
      <c r="AUJ279" s="28"/>
      <c r="AUK279" s="28"/>
      <c r="AUL279" s="28"/>
      <c r="AUM279" s="28"/>
      <c r="AUN279" s="28"/>
      <c r="AUO279" s="28"/>
      <c r="AUP279" s="28"/>
      <c r="AUQ279" s="28"/>
      <c r="AUR279" s="28"/>
      <c r="AUS279" s="28"/>
      <c r="AUT279" s="28"/>
      <c r="AUU279" s="28"/>
      <c r="AUV279" s="28"/>
      <c r="AUW279" s="28"/>
      <c r="AUX279" s="28"/>
      <c r="AUY279" s="28"/>
      <c r="AUZ279" s="28"/>
      <c r="AVA279" s="28"/>
      <c r="AVB279" s="28"/>
      <c r="AVC279" s="28"/>
      <c r="AVD279" s="28"/>
      <c r="AVE279" s="28"/>
      <c r="AVF279" s="28"/>
      <c r="AVG279" s="28"/>
      <c r="AVH279" s="28"/>
      <c r="AVI279" s="28"/>
      <c r="AVJ279" s="28"/>
      <c r="AVK279" s="28"/>
      <c r="AVL279" s="28"/>
      <c r="AVM279" s="28"/>
      <c r="AVN279" s="28"/>
      <c r="AVO279" s="28"/>
      <c r="AVP279" s="28"/>
      <c r="AVQ279" s="28"/>
      <c r="AVR279" s="28"/>
      <c r="AVS279" s="28"/>
      <c r="AVT279" s="28"/>
      <c r="AVU279" s="28"/>
      <c r="AVV279" s="28"/>
      <c r="AVW279" s="28"/>
      <c r="AVX279" s="28"/>
      <c r="AVY279" s="28"/>
      <c r="AVZ279" s="28"/>
      <c r="AWA279" s="28"/>
      <c r="AWB279" s="28"/>
      <c r="AWC279" s="28"/>
      <c r="AWD279" s="28"/>
      <c r="AWE279" s="28"/>
      <c r="AWF279" s="28"/>
      <c r="AWG279" s="28"/>
      <c r="AWH279" s="28"/>
      <c r="AWI279" s="28"/>
      <c r="AWJ279" s="28"/>
      <c r="AWK279" s="28"/>
      <c r="AWL279" s="28"/>
      <c r="AWM279" s="28"/>
      <c r="AWN279" s="28"/>
      <c r="AWO279" s="28"/>
      <c r="AWP279" s="28"/>
      <c r="AWQ279" s="28"/>
      <c r="AWR279" s="28"/>
      <c r="AWS279" s="28"/>
      <c r="AWT279" s="28"/>
      <c r="AWU279" s="28"/>
      <c r="AWV279" s="28"/>
      <c r="AWW279" s="28"/>
      <c r="AWX279" s="28"/>
      <c r="AWY279" s="28"/>
      <c r="AWZ279" s="28"/>
      <c r="AXA279" s="28"/>
      <c r="AXB279" s="28"/>
      <c r="AXC279" s="28"/>
      <c r="AXD279" s="28"/>
      <c r="AXE279" s="28"/>
      <c r="AXF279" s="28"/>
      <c r="AXG279" s="28"/>
      <c r="AXH279" s="28"/>
      <c r="AXI279" s="28"/>
      <c r="AXJ279" s="28"/>
      <c r="AXK279" s="28"/>
      <c r="AXL279" s="28"/>
      <c r="AXM279" s="28"/>
      <c r="AXN279" s="28"/>
      <c r="AXO279" s="28"/>
      <c r="AXP279" s="28"/>
      <c r="AXQ279" s="28"/>
      <c r="AXR279" s="28"/>
      <c r="AXS279" s="28"/>
      <c r="AXT279" s="28"/>
      <c r="AXU279" s="28"/>
      <c r="AXV279" s="28"/>
      <c r="AXW279" s="28"/>
      <c r="AXX279" s="28"/>
      <c r="AXY279" s="28"/>
      <c r="AXZ279" s="28"/>
      <c r="AYA279" s="28"/>
      <c r="AYB279" s="28"/>
      <c r="AYC279" s="28"/>
      <c r="AYD279" s="28"/>
      <c r="AYE279" s="28"/>
      <c r="AYF279" s="28"/>
      <c r="AYG279" s="28"/>
      <c r="AYH279" s="28"/>
      <c r="AYI279" s="28"/>
      <c r="AYJ279" s="28"/>
      <c r="AYK279" s="28"/>
      <c r="AYL279" s="28"/>
      <c r="AYM279" s="28"/>
      <c r="AYN279" s="28"/>
      <c r="AYO279" s="28"/>
      <c r="AYP279" s="28"/>
      <c r="AYQ279" s="28"/>
      <c r="AYR279" s="28"/>
      <c r="AYS279" s="28"/>
      <c r="AYT279" s="28"/>
      <c r="AYU279" s="28"/>
      <c r="AYV279" s="28"/>
      <c r="AYW279" s="28"/>
      <c r="AYX279" s="28"/>
      <c r="AYY279" s="28"/>
      <c r="AYZ279" s="28"/>
      <c r="AZA279" s="28"/>
      <c r="AZB279" s="28"/>
      <c r="AZC279" s="28"/>
      <c r="AZD279" s="28"/>
      <c r="AZE279" s="28"/>
      <c r="AZF279" s="28"/>
      <c r="AZG279" s="28"/>
      <c r="AZH279" s="28"/>
      <c r="AZI279" s="28"/>
      <c r="AZJ279" s="28"/>
      <c r="AZK279" s="28"/>
      <c r="AZL279" s="28"/>
      <c r="AZM279" s="28"/>
      <c r="AZN279" s="28"/>
      <c r="AZO279" s="28"/>
      <c r="AZP279" s="28"/>
      <c r="AZQ279" s="28"/>
      <c r="AZR279" s="28"/>
      <c r="AZS279" s="28"/>
      <c r="AZT279" s="28"/>
      <c r="AZU279" s="28"/>
      <c r="AZV279" s="28"/>
      <c r="AZW279" s="28"/>
      <c r="AZX279" s="28"/>
      <c r="AZY279" s="28"/>
      <c r="AZZ279" s="28"/>
      <c r="BAA279" s="28"/>
      <c r="BAB279" s="28"/>
      <c r="BAC279" s="28"/>
      <c r="BAD279" s="28"/>
      <c r="BAE279" s="28"/>
      <c r="BAF279" s="28"/>
      <c r="BAG279" s="28"/>
      <c r="BAH279" s="28"/>
      <c r="BAI279" s="28"/>
      <c r="BAJ279" s="28"/>
      <c r="BAK279" s="28"/>
      <c r="BAL279" s="28"/>
      <c r="BAM279" s="28"/>
      <c r="BAN279" s="28"/>
      <c r="BAO279" s="28"/>
      <c r="BAP279" s="28"/>
      <c r="BAQ279" s="28"/>
      <c r="BAR279" s="28"/>
      <c r="BAS279" s="28"/>
      <c r="BAT279" s="28"/>
      <c r="BAU279" s="28"/>
      <c r="BAV279" s="28"/>
      <c r="BAW279" s="28"/>
      <c r="BAX279" s="28"/>
      <c r="BAY279" s="28"/>
      <c r="BAZ279" s="28"/>
      <c r="BBA279" s="28"/>
      <c r="BBB279" s="28"/>
      <c r="BBC279" s="28"/>
      <c r="BBD279" s="28"/>
      <c r="BBE279" s="28"/>
      <c r="BBF279" s="28"/>
      <c r="BBG279" s="28"/>
      <c r="BBH279" s="28"/>
      <c r="BBI279" s="28"/>
      <c r="BBJ279" s="28"/>
      <c r="BBK279" s="28"/>
      <c r="BBL279" s="28"/>
      <c r="BBM279" s="28"/>
      <c r="BBN279" s="28"/>
      <c r="BBO279" s="28"/>
      <c r="BBP279" s="28"/>
      <c r="BBQ279" s="28"/>
      <c r="BBR279" s="28"/>
      <c r="BBS279" s="28"/>
      <c r="BBT279" s="28"/>
      <c r="BBU279" s="28"/>
      <c r="BBV279" s="28"/>
      <c r="BBW279" s="28"/>
      <c r="BBX279" s="28"/>
      <c r="BBY279" s="28"/>
      <c r="BBZ279" s="28"/>
      <c r="BCA279" s="28"/>
      <c r="BCB279" s="28"/>
      <c r="BCC279" s="28"/>
      <c r="BCD279" s="28"/>
      <c r="BCE279" s="28"/>
      <c r="BCF279" s="28"/>
      <c r="BCG279" s="28"/>
      <c r="BCH279" s="28"/>
      <c r="BCI279" s="28"/>
      <c r="BCJ279" s="28"/>
      <c r="BCK279" s="28"/>
      <c r="BCL279" s="28"/>
      <c r="BCM279" s="28"/>
      <c r="BCN279" s="28"/>
      <c r="BCO279" s="28"/>
      <c r="BCP279" s="28"/>
      <c r="BCQ279" s="28"/>
      <c r="BCR279" s="28"/>
      <c r="BCS279" s="28"/>
      <c r="BCT279" s="28"/>
      <c r="BCU279" s="28"/>
      <c r="BCV279" s="28"/>
      <c r="BCW279" s="28"/>
      <c r="BCX279" s="28"/>
      <c r="BCY279" s="28"/>
      <c r="BCZ279" s="28"/>
      <c r="BDA279" s="28"/>
      <c r="BDB279" s="28"/>
      <c r="BDC279" s="28"/>
      <c r="BDD279" s="28"/>
      <c r="BDE279" s="28"/>
      <c r="BDF279" s="28"/>
      <c r="BDG279" s="28"/>
      <c r="BDH279" s="28"/>
      <c r="BDI279" s="28"/>
      <c r="BDJ279" s="28"/>
      <c r="BDK279" s="28"/>
      <c r="BDL279" s="28"/>
      <c r="BDM279" s="28"/>
      <c r="BDN279" s="28"/>
      <c r="BDO279" s="28"/>
      <c r="BDP279" s="28"/>
      <c r="BDQ279" s="28"/>
      <c r="BDR279" s="28"/>
      <c r="BDS279" s="28"/>
      <c r="BDT279" s="28"/>
      <c r="BDU279" s="28"/>
      <c r="BDV279" s="28"/>
      <c r="BDW279" s="28"/>
      <c r="BDX279" s="28"/>
      <c r="BDY279" s="28"/>
      <c r="BDZ279" s="28"/>
      <c r="BEA279" s="28"/>
      <c r="BEB279" s="28"/>
      <c r="BEC279" s="28"/>
      <c r="BED279" s="28"/>
      <c r="BEE279" s="28"/>
      <c r="BEF279" s="28"/>
      <c r="BEG279" s="28"/>
      <c r="BEH279" s="28"/>
      <c r="BEI279" s="28"/>
      <c r="BEJ279" s="28"/>
      <c r="BEK279" s="28"/>
      <c r="BEL279" s="28"/>
      <c r="BEM279" s="28"/>
      <c r="BEN279" s="28"/>
      <c r="BEO279" s="28"/>
      <c r="BEP279" s="28"/>
      <c r="BEQ279" s="28"/>
      <c r="BER279" s="28"/>
      <c r="BES279" s="28"/>
      <c r="BET279" s="28"/>
      <c r="BEU279" s="28"/>
      <c r="BEV279" s="28"/>
      <c r="BEW279" s="28"/>
      <c r="BEX279" s="28"/>
      <c r="BEY279" s="28"/>
      <c r="BEZ279" s="28"/>
      <c r="BFA279" s="28"/>
      <c r="BFB279" s="28"/>
      <c r="BFC279" s="28"/>
      <c r="BFD279" s="28"/>
      <c r="BFE279" s="28"/>
      <c r="BFF279" s="28"/>
      <c r="BFG279" s="28"/>
      <c r="BFH279" s="28"/>
      <c r="BFI279" s="28"/>
      <c r="BFJ279" s="28"/>
      <c r="BFK279" s="28"/>
      <c r="BFL279" s="28"/>
      <c r="BFM279" s="28"/>
      <c r="BFN279" s="28"/>
      <c r="BFO279" s="28"/>
      <c r="BFP279" s="28"/>
      <c r="BFQ279" s="28"/>
      <c r="BFR279" s="28"/>
      <c r="BFS279" s="28"/>
      <c r="BFT279" s="28"/>
      <c r="BFU279" s="28"/>
      <c r="BFV279" s="28"/>
      <c r="BFW279" s="28"/>
      <c r="BFX279" s="28"/>
      <c r="BFY279" s="28"/>
      <c r="BFZ279" s="28"/>
      <c r="BGA279" s="28"/>
      <c r="BGB279" s="28"/>
      <c r="BGC279" s="28"/>
      <c r="BGD279" s="28"/>
      <c r="BGE279" s="28"/>
      <c r="BGF279" s="28"/>
      <c r="BGG279" s="28"/>
      <c r="BGH279" s="28"/>
      <c r="BGI279" s="28"/>
      <c r="BGJ279" s="28"/>
      <c r="BGK279" s="28"/>
      <c r="BGL279" s="28"/>
      <c r="BGM279" s="28"/>
      <c r="BGN279" s="28"/>
      <c r="BGO279" s="28"/>
      <c r="BGP279" s="28"/>
      <c r="BGQ279" s="28"/>
      <c r="BGR279" s="28"/>
      <c r="BGS279" s="28"/>
      <c r="BGT279" s="28"/>
      <c r="BGU279" s="28"/>
      <c r="BGV279" s="28"/>
      <c r="BGW279" s="28"/>
      <c r="BGX279" s="28"/>
      <c r="BGY279" s="28"/>
      <c r="BGZ279" s="28"/>
      <c r="BHA279" s="28"/>
      <c r="BHB279" s="28"/>
      <c r="BHC279" s="28"/>
      <c r="BHD279" s="28"/>
      <c r="BHE279" s="28"/>
      <c r="BHF279" s="28"/>
      <c r="BHG279" s="28"/>
      <c r="BHH279" s="28"/>
      <c r="BHI279" s="28"/>
      <c r="BHJ279" s="28"/>
      <c r="BHK279" s="28"/>
      <c r="BHL279" s="28"/>
      <c r="BHM279" s="28"/>
      <c r="BHN279" s="28"/>
      <c r="BHO279" s="28"/>
      <c r="BHP279" s="28"/>
      <c r="BHQ279" s="28"/>
      <c r="BHR279" s="28"/>
      <c r="BHS279" s="28"/>
      <c r="BHT279" s="28"/>
      <c r="BHU279" s="28"/>
      <c r="BHV279" s="28"/>
      <c r="BHW279" s="28"/>
      <c r="BHX279" s="28"/>
      <c r="BHY279" s="28"/>
      <c r="BHZ279" s="28"/>
      <c r="BIA279" s="28"/>
      <c r="BIB279" s="28"/>
      <c r="BIC279" s="28"/>
      <c r="BID279" s="28"/>
      <c r="BIE279" s="28"/>
      <c r="BIF279" s="28"/>
      <c r="BIG279" s="28"/>
      <c r="BIH279" s="28"/>
      <c r="BII279" s="28"/>
      <c r="BIJ279" s="28"/>
      <c r="BIK279" s="28"/>
      <c r="BIL279" s="28"/>
      <c r="BIM279" s="28"/>
      <c r="BIN279" s="28"/>
      <c r="BIO279" s="28"/>
      <c r="BIP279" s="28"/>
      <c r="BIQ279" s="28"/>
      <c r="BIR279" s="28"/>
      <c r="BIS279" s="28"/>
      <c r="BIT279" s="28"/>
      <c r="BIU279" s="28"/>
      <c r="BIV279" s="28"/>
      <c r="BIW279" s="28"/>
      <c r="BIX279" s="28"/>
      <c r="BIY279" s="28"/>
      <c r="BIZ279" s="28"/>
      <c r="BJA279" s="28"/>
      <c r="BJB279" s="28"/>
      <c r="BJC279" s="28"/>
      <c r="BJD279" s="28"/>
      <c r="BJE279" s="28"/>
      <c r="BJF279" s="28"/>
      <c r="BJG279" s="28"/>
      <c r="BJH279" s="28"/>
      <c r="BJI279" s="28"/>
      <c r="BJJ279" s="28"/>
      <c r="BJK279" s="28"/>
      <c r="BJL279" s="28"/>
      <c r="BJM279" s="28"/>
      <c r="BJN279" s="28"/>
      <c r="BJO279" s="28"/>
      <c r="BJP279" s="28"/>
      <c r="BJQ279" s="28"/>
      <c r="BJR279" s="28"/>
      <c r="BJS279" s="28"/>
      <c r="BJT279" s="28"/>
      <c r="BJU279" s="28"/>
      <c r="BJV279" s="28"/>
      <c r="BJW279" s="28"/>
      <c r="BJX279" s="28"/>
      <c r="BJY279" s="28"/>
      <c r="BJZ279" s="28"/>
      <c r="BKA279" s="28"/>
      <c r="BKB279" s="28"/>
      <c r="BKC279" s="28"/>
      <c r="BKD279" s="28"/>
      <c r="BKE279" s="28"/>
      <c r="BKF279" s="28"/>
      <c r="BKG279" s="28"/>
      <c r="BKH279" s="28"/>
      <c r="BKI279" s="28"/>
      <c r="BKJ279" s="28"/>
      <c r="BKK279" s="28"/>
      <c r="BKL279" s="28"/>
      <c r="BKM279" s="28"/>
      <c r="BKN279" s="28"/>
      <c r="BKO279" s="28"/>
      <c r="BKP279" s="28"/>
      <c r="BKQ279" s="28"/>
      <c r="BKR279" s="28"/>
      <c r="BKS279" s="28"/>
      <c r="BKT279" s="28"/>
      <c r="BKU279" s="28"/>
      <c r="BKV279" s="28"/>
      <c r="BKW279" s="28"/>
      <c r="BKX279" s="28"/>
      <c r="BKY279" s="28"/>
      <c r="BKZ279" s="28"/>
      <c r="BLA279" s="28"/>
      <c r="BLB279" s="28"/>
      <c r="BLC279" s="28"/>
      <c r="BLD279" s="28"/>
      <c r="BLE279" s="28"/>
      <c r="BLF279" s="28"/>
      <c r="BLG279" s="28"/>
      <c r="BLH279" s="28"/>
      <c r="BLI279" s="28"/>
      <c r="BLJ279" s="28"/>
      <c r="BLK279" s="28"/>
      <c r="BLL279" s="28"/>
      <c r="BLM279" s="28"/>
      <c r="BLN279" s="28"/>
      <c r="BLO279" s="28"/>
      <c r="BLP279" s="28"/>
      <c r="BLQ279" s="28"/>
      <c r="BLR279" s="28"/>
      <c r="BLS279" s="28"/>
      <c r="BLT279" s="28"/>
      <c r="BLU279" s="28"/>
      <c r="BLV279" s="28"/>
      <c r="BLW279" s="28"/>
      <c r="BLX279" s="28"/>
      <c r="BLY279" s="28"/>
      <c r="BLZ279" s="28"/>
      <c r="BMA279" s="28"/>
      <c r="BMB279" s="28"/>
      <c r="BMC279" s="28"/>
      <c r="BMD279" s="28"/>
      <c r="BME279" s="28"/>
      <c r="BMF279" s="28"/>
      <c r="BMG279" s="28"/>
      <c r="BMH279" s="28"/>
      <c r="BMI279" s="28"/>
      <c r="BMJ279" s="28"/>
      <c r="BMK279" s="28"/>
      <c r="BML279" s="28"/>
      <c r="BMM279" s="28"/>
      <c r="BMN279" s="28"/>
      <c r="BMO279" s="28"/>
      <c r="BMP279" s="28"/>
      <c r="BMQ279" s="28"/>
      <c r="BMR279" s="28"/>
      <c r="BMS279" s="28"/>
      <c r="BMT279" s="28"/>
      <c r="BMU279" s="28"/>
      <c r="BMV279" s="28"/>
      <c r="BMW279" s="28"/>
      <c r="BMX279" s="28"/>
      <c r="BMY279" s="28"/>
      <c r="BMZ279" s="28"/>
      <c r="BNA279" s="28"/>
      <c r="BNB279" s="28"/>
      <c r="BNC279" s="28"/>
      <c r="BND279" s="28"/>
      <c r="BNE279" s="28"/>
      <c r="BNF279" s="28"/>
      <c r="BNG279" s="28"/>
      <c r="BNH279" s="28"/>
      <c r="BNI279" s="28"/>
      <c r="BNJ279" s="28"/>
      <c r="BNK279" s="28"/>
      <c r="BNL279" s="28"/>
      <c r="BNM279" s="28"/>
      <c r="BNN279" s="28"/>
      <c r="BNO279" s="28"/>
      <c r="BNP279" s="28"/>
      <c r="BNQ279" s="28"/>
      <c r="BNR279" s="28"/>
      <c r="BNS279" s="28"/>
      <c r="BNT279" s="28"/>
      <c r="BNU279" s="28"/>
      <c r="BNV279" s="28"/>
      <c r="BNW279" s="28"/>
      <c r="BNX279" s="28"/>
      <c r="BNY279" s="28"/>
      <c r="BNZ279" s="28"/>
      <c r="BOA279" s="28"/>
      <c r="BOB279" s="28"/>
      <c r="BOC279" s="28"/>
      <c r="BOD279" s="28"/>
      <c r="BOE279" s="28"/>
      <c r="BOF279" s="28"/>
      <c r="BOG279" s="28"/>
      <c r="BOH279" s="28"/>
      <c r="BOI279" s="28"/>
      <c r="BOJ279" s="28"/>
      <c r="BOK279" s="28"/>
      <c r="BOL279" s="28"/>
      <c r="BOM279" s="28"/>
      <c r="BON279" s="28"/>
      <c r="BOO279" s="28"/>
      <c r="BOP279" s="28"/>
      <c r="BOQ279" s="28"/>
      <c r="BOR279" s="28"/>
      <c r="BOS279" s="28"/>
      <c r="BOT279" s="28"/>
      <c r="BOU279" s="28"/>
      <c r="BOV279" s="28"/>
      <c r="BOW279" s="28"/>
      <c r="BOX279" s="28"/>
      <c r="BOY279" s="28"/>
      <c r="BOZ279" s="28"/>
      <c r="BPA279" s="28"/>
      <c r="BPB279" s="28"/>
      <c r="BPC279" s="28"/>
      <c r="BPD279" s="28"/>
      <c r="BPE279" s="28"/>
      <c r="BPF279" s="28"/>
      <c r="BPG279" s="28"/>
      <c r="BPH279" s="28"/>
      <c r="BPI279" s="28"/>
      <c r="BPJ279" s="28"/>
      <c r="BPK279" s="28"/>
      <c r="BPL279" s="28"/>
      <c r="BPM279" s="28"/>
      <c r="BPN279" s="28"/>
      <c r="BPO279" s="28"/>
      <c r="BPP279" s="28"/>
      <c r="BPQ279" s="28"/>
      <c r="BPR279" s="28"/>
      <c r="BPS279" s="28"/>
      <c r="BPT279" s="28"/>
      <c r="BPU279" s="28"/>
      <c r="BPV279" s="28"/>
      <c r="BPW279" s="28"/>
      <c r="BPX279" s="28"/>
      <c r="BPY279" s="28"/>
      <c r="BPZ279" s="28"/>
      <c r="BQA279" s="28"/>
      <c r="BQB279" s="28"/>
      <c r="BQC279" s="28"/>
      <c r="BQD279" s="28"/>
      <c r="BQE279" s="28"/>
      <c r="BQF279" s="28"/>
      <c r="BQG279" s="28"/>
      <c r="BQH279" s="28"/>
      <c r="BQI279" s="28"/>
      <c r="BQJ279" s="28"/>
      <c r="BQK279" s="28"/>
      <c r="BQL279" s="28"/>
      <c r="BQM279" s="28"/>
      <c r="BQN279" s="28"/>
      <c r="BQO279" s="28"/>
      <c r="BQP279" s="28"/>
      <c r="BQQ279" s="28"/>
      <c r="BQR279" s="28"/>
      <c r="BQS279" s="28"/>
      <c r="BQT279" s="28"/>
      <c r="BQU279" s="28"/>
      <c r="BQV279" s="28"/>
      <c r="BQW279" s="28"/>
      <c r="BQX279" s="28"/>
      <c r="BQY279" s="28"/>
      <c r="BQZ279" s="28"/>
      <c r="BRA279" s="28"/>
      <c r="BRB279" s="28"/>
      <c r="BRC279" s="28"/>
      <c r="BRD279" s="28"/>
      <c r="BRE279" s="28"/>
      <c r="BRF279" s="28"/>
      <c r="BRG279" s="28"/>
      <c r="BRH279" s="28"/>
      <c r="BRI279" s="28"/>
      <c r="BRJ279" s="28"/>
      <c r="BRK279" s="28"/>
      <c r="BRL279" s="28"/>
      <c r="BRM279" s="28"/>
      <c r="BRN279" s="28"/>
      <c r="BRO279" s="28"/>
      <c r="BRP279" s="28"/>
      <c r="BRQ279" s="28"/>
      <c r="BRR279" s="28"/>
      <c r="BRS279" s="28"/>
      <c r="BRT279" s="28"/>
      <c r="BRU279" s="28"/>
      <c r="BRV279" s="28"/>
      <c r="BRW279" s="28"/>
      <c r="BRX279" s="28"/>
      <c r="BRY279" s="28"/>
      <c r="BRZ279" s="28"/>
      <c r="BSA279" s="28"/>
      <c r="BSB279" s="28"/>
      <c r="BSC279" s="28"/>
      <c r="BSD279" s="28"/>
      <c r="BSE279" s="28"/>
      <c r="BSF279" s="28"/>
      <c r="BSG279" s="28"/>
      <c r="BSH279" s="28"/>
      <c r="BSI279" s="28"/>
      <c r="BSJ279" s="28"/>
      <c r="BSK279" s="28"/>
      <c r="BSL279" s="28"/>
      <c r="BSM279" s="28"/>
      <c r="BSN279" s="28"/>
      <c r="BSO279" s="28"/>
      <c r="BSP279" s="28"/>
      <c r="BSQ279" s="28"/>
      <c r="BSR279" s="28"/>
      <c r="BSS279" s="28"/>
      <c r="BST279" s="28"/>
      <c r="BSU279" s="28"/>
      <c r="BSV279" s="28"/>
      <c r="BSW279" s="28"/>
      <c r="BSX279" s="28"/>
      <c r="BSY279" s="28"/>
      <c r="BSZ279" s="28"/>
      <c r="BTA279" s="28"/>
      <c r="BTB279" s="28"/>
      <c r="BTC279" s="28"/>
      <c r="BTD279" s="28"/>
      <c r="BTE279" s="28"/>
      <c r="BTF279" s="28"/>
      <c r="BTG279" s="28"/>
      <c r="BTH279" s="28"/>
      <c r="BTI279" s="28"/>
      <c r="BTJ279" s="28"/>
      <c r="BTK279" s="28"/>
      <c r="BTL279" s="28"/>
      <c r="BTM279" s="28"/>
      <c r="BTN279" s="28"/>
      <c r="BTO279" s="28"/>
      <c r="BTP279" s="28"/>
      <c r="BTQ279" s="28"/>
      <c r="BTR279" s="28"/>
      <c r="BTS279" s="28"/>
      <c r="BTT279" s="28"/>
      <c r="BTU279" s="28"/>
      <c r="BTV279" s="28"/>
      <c r="BTW279" s="28"/>
      <c r="BTX279" s="28"/>
      <c r="BTY279" s="28"/>
      <c r="BTZ279" s="28"/>
      <c r="BUA279" s="28"/>
      <c r="BUB279" s="28"/>
      <c r="BUC279" s="28"/>
      <c r="BUD279" s="28"/>
      <c r="BUE279" s="28"/>
      <c r="BUF279" s="28"/>
      <c r="BUG279" s="28"/>
      <c r="BUH279" s="28"/>
      <c r="BUI279" s="28"/>
      <c r="BUJ279" s="28"/>
      <c r="BUK279" s="28"/>
      <c r="BUL279" s="28"/>
      <c r="BUM279" s="28"/>
      <c r="BUN279" s="28"/>
      <c r="BUO279" s="28"/>
      <c r="BUP279" s="28"/>
      <c r="BUQ279" s="28"/>
      <c r="BUR279" s="28"/>
      <c r="BUS279" s="28"/>
      <c r="BUT279" s="28"/>
      <c r="BUU279" s="28"/>
      <c r="BUV279" s="28"/>
      <c r="BUW279" s="28"/>
      <c r="BUX279" s="28"/>
      <c r="BUY279" s="28"/>
      <c r="BUZ279" s="28"/>
      <c r="BVA279" s="28"/>
      <c r="BVB279" s="28"/>
      <c r="BVC279" s="28"/>
      <c r="BVD279" s="28"/>
      <c r="BVE279" s="28"/>
      <c r="BVF279" s="28"/>
      <c r="BVG279" s="28"/>
      <c r="BVH279" s="28"/>
      <c r="BVI279" s="28"/>
      <c r="BVJ279" s="28"/>
      <c r="BVK279" s="28"/>
      <c r="BVL279" s="28"/>
      <c r="BVM279" s="28"/>
      <c r="BVN279" s="28"/>
      <c r="BVO279" s="28"/>
      <c r="BVP279" s="28"/>
      <c r="BVQ279" s="28"/>
      <c r="BVR279" s="28"/>
      <c r="BVS279" s="28"/>
      <c r="BVT279" s="28"/>
      <c r="BVU279" s="28"/>
      <c r="BVV279" s="28"/>
      <c r="BVW279" s="28"/>
      <c r="BVX279" s="28"/>
      <c r="BVY279" s="28"/>
      <c r="BVZ279" s="28"/>
      <c r="BWA279" s="28"/>
      <c r="BWB279" s="28"/>
      <c r="BWC279" s="28"/>
      <c r="BWD279" s="28"/>
      <c r="BWE279" s="28"/>
      <c r="BWF279" s="28"/>
      <c r="BWG279" s="28"/>
      <c r="BWH279" s="28"/>
      <c r="BWI279" s="28"/>
      <c r="BWJ279" s="28"/>
      <c r="BWK279" s="28"/>
      <c r="BWL279" s="28"/>
      <c r="BWM279" s="28"/>
      <c r="BWN279" s="28"/>
      <c r="BWO279" s="28"/>
      <c r="BWP279" s="28"/>
      <c r="BWQ279" s="28"/>
      <c r="BWR279" s="28"/>
      <c r="BWS279" s="28"/>
      <c r="BWT279" s="28"/>
      <c r="BWU279" s="28"/>
      <c r="BWV279" s="28"/>
      <c r="BWW279" s="28"/>
      <c r="BWX279" s="28"/>
      <c r="BWY279" s="28"/>
      <c r="BWZ279" s="28"/>
      <c r="BXA279" s="28"/>
      <c r="BXB279" s="28"/>
      <c r="BXC279" s="28"/>
      <c r="BXD279" s="28"/>
      <c r="BXE279" s="28"/>
      <c r="BXF279" s="28"/>
      <c r="BXG279" s="28"/>
      <c r="BXH279" s="28"/>
      <c r="BXI279" s="28"/>
      <c r="BXJ279" s="28"/>
      <c r="BXK279" s="28"/>
      <c r="BXL279" s="28"/>
      <c r="BXM279" s="28"/>
      <c r="BXN279" s="28"/>
      <c r="BXO279" s="28"/>
      <c r="BXP279" s="28"/>
      <c r="BXQ279" s="28"/>
      <c r="BXR279" s="28"/>
      <c r="BXS279" s="28"/>
      <c r="BXT279" s="28"/>
      <c r="BXU279" s="28"/>
      <c r="BXV279" s="28"/>
      <c r="BXW279" s="28"/>
      <c r="BXX279" s="28"/>
      <c r="BXY279" s="28"/>
      <c r="BXZ279" s="28"/>
      <c r="BYA279" s="28"/>
      <c r="BYB279" s="28"/>
      <c r="BYC279" s="28"/>
      <c r="BYD279" s="28"/>
      <c r="BYE279" s="28"/>
      <c r="BYF279" s="28"/>
      <c r="BYG279" s="28"/>
      <c r="BYH279" s="28"/>
      <c r="BYI279" s="28"/>
      <c r="BYJ279" s="28"/>
      <c r="BYK279" s="28"/>
      <c r="BYL279" s="28"/>
      <c r="BYM279" s="28"/>
      <c r="BYN279" s="28"/>
      <c r="BYO279" s="28"/>
      <c r="BYP279" s="28"/>
      <c r="BYQ279" s="28"/>
      <c r="BYR279" s="28"/>
      <c r="BYS279" s="28"/>
      <c r="BYT279" s="28"/>
      <c r="BYU279" s="28"/>
      <c r="BYV279" s="28"/>
      <c r="BYW279" s="28"/>
      <c r="BYX279" s="28"/>
      <c r="BYY279" s="28"/>
      <c r="BYZ279" s="28"/>
      <c r="BZA279" s="28"/>
      <c r="BZB279" s="28"/>
      <c r="BZC279" s="28"/>
      <c r="BZD279" s="28"/>
      <c r="BZE279" s="28"/>
      <c r="BZF279" s="28"/>
      <c r="BZG279" s="28"/>
      <c r="BZH279" s="28"/>
      <c r="BZI279" s="28"/>
      <c r="BZJ279" s="28"/>
      <c r="BZK279" s="28"/>
      <c r="BZL279" s="28"/>
      <c r="BZM279" s="28"/>
      <c r="BZN279" s="28"/>
      <c r="BZO279" s="28"/>
      <c r="BZP279" s="28"/>
      <c r="BZQ279" s="28"/>
      <c r="BZR279" s="28"/>
      <c r="BZS279" s="28"/>
      <c r="BZT279" s="28"/>
      <c r="BZU279" s="28"/>
      <c r="BZV279" s="28"/>
      <c r="BZW279" s="28"/>
      <c r="BZX279" s="28"/>
      <c r="BZY279" s="28"/>
      <c r="BZZ279" s="28"/>
      <c r="CAA279" s="28"/>
      <c r="CAB279" s="28"/>
      <c r="CAC279" s="28"/>
      <c r="CAD279" s="28"/>
      <c r="CAE279" s="28"/>
      <c r="CAF279" s="28"/>
      <c r="CAG279" s="28"/>
      <c r="CAH279" s="28"/>
      <c r="CAI279" s="28"/>
      <c r="CAJ279" s="28"/>
      <c r="CAK279" s="28"/>
      <c r="CAL279" s="28"/>
      <c r="CAM279" s="28"/>
      <c r="CAN279" s="28"/>
      <c r="CAO279" s="28"/>
      <c r="CAP279" s="28"/>
      <c r="CAQ279" s="28"/>
      <c r="CAR279" s="28"/>
      <c r="CAS279" s="28"/>
      <c r="CAT279" s="28"/>
      <c r="CAU279" s="28"/>
      <c r="CAV279" s="28"/>
      <c r="CAW279" s="28"/>
      <c r="CAX279" s="28"/>
      <c r="CAY279" s="28"/>
      <c r="CAZ279" s="28"/>
      <c r="CBA279" s="28"/>
      <c r="CBB279" s="28"/>
      <c r="CBC279" s="28"/>
      <c r="CBD279" s="28"/>
      <c r="CBE279" s="28"/>
      <c r="CBF279" s="28"/>
      <c r="CBG279" s="28"/>
      <c r="CBH279" s="28"/>
      <c r="CBI279" s="28"/>
      <c r="CBJ279" s="28"/>
      <c r="CBK279" s="28"/>
      <c r="CBL279" s="28"/>
      <c r="CBM279" s="28"/>
      <c r="CBN279" s="28"/>
      <c r="CBO279" s="28"/>
      <c r="CBP279" s="28"/>
      <c r="CBQ279" s="28"/>
      <c r="CBR279" s="28"/>
      <c r="CBS279" s="28"/>
      <c r="CBT279" s="28"/>
      <c r="CBU279" s="28"/>
      <c r="CBV279" s="28"/>
      <c r="CBW279" s="28"/>
      <c r="CBX279" s="28"/>
      <c r="CBY279" s="28"/>
      <c r="CBZ279" s="28"/>
      <c r="CCA279" s="28"/>
      <c r="CCB279" s="28"/>
      <c r="CCC279" s="28"/>
      <c r="CCD279" s="28"/>
      <c r="CCE279" s="28"/>
      <c r="CCF279" s="28"/>
      <c r="CCG279" s="28"/>
      <c r="CCH279" s="28"/>
      <c r="CCI279" s="28"/>
      <c r="CCJ279" s="28"/>
      <c r="CCK279" s="28"/>
      <c r="CCL279" s="28"/>
      <c r="CCM279" s="28"/>
      <c r="CCN279" s="28"/>
      <c r="CCO279" s="28"/>
      <c r="CCP279" s="28"/>
      <c r="CCQ279" s="28"/>
      <c r="CCR279" s="28"/>
      <c r="CCS279" s="28"/>
      <c r="CCT279" s="28"/>
      <c r="CCU279" s="28"/>
      <c r="CCV279" s="28"/>
      <c r="CCW279" s="28"/>
      <c r="CCX279" s="28"/>
      <c r="CCY279" s="28"/>
      <c r="CCZ279" s="28"/>
      <c r="CDA279" s="28"/>
      <c r="CDB279" s="28"/>
      <c r="CDC279" s="28"/>
      <c r="CDD279" s="28"/>
      <c r="CDE279" s="28"/>
      <c r="CDF279" s="28"/>
      <c r="CDG279" s="28"/>
      <c r="CDH279" s="28"/>
      <c r="CDI279" s="28"/>
      <c r="CDJ279" s="28"/>
      <c r="CDK279" s="28"/>
      <c r="CDL279" s="28"/>
      <c r="CDM279" s="28"/>
      <c r="CDN279" s="28"/>
      <c r="CDO279" s="28"/>
      <c r="CDP279" s="28"/>
      <c r="CDQ279" s="28"/>
      <c r="CDR279" s="28"/>
      <c r="CDS279" s="28"/>
      <c r="CDT279" s="28"/>
      <c r="CDU279" s="28"/>
      <c r="CDV279" s="28"/>
      <c r="CDW279" s="28"/>
      <c r="CDX279" s="28"/>
    </row>
    <row r="280" spans="1:2156" s="9" customFormat="1" ht="14.25" customHeight="1" x14ac:dyDescent="0.35">
      <c r="A280" s="19" t="s">
        <v>201</v>
      </c>
      <c r="B280" s="13" t="s">
        <v>962</v>
      </c>
      <c r="C280" s="12">
        <v>184.38</v>
      </c>
      <c r="D280" s="11">
        <v>10</v>
      </c>
      <c r="E280" s="10" t="s">
        <v>821</v>
      </c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  <c r="T280" s="171"/>
      <c r="U280" s="171"/>
      <c r="V280" s="171"/>
      <c r="W280" s="171"/>
      <c r="X280" s="171"/>
      <c r="Y280" s="171"/>
      <c r="Z280" s="171"/>
      <c r="AA280" s="171"/>
      <c r="AB280" s="171"/>
      <c r="AC280" s="171"/>
      <c r="AD280" s="171"/>
      <c r="AE280" s="171"/>
      <c r="AF280" s="171"/>
      <c r="AG280" s="171"/>
      <c r="AH280" s="171"/>
      <c r="AI280" s="171"/>
      <c r="AJ280" s="171"/>
      <c r="AK280" s="171"/>
      <c r="AL280" s="171"/>
      <c r="AM280" s="171"/>
      <c r="AN280" s="171"/>
      <c r="AO280" s="171"/>
      <c r="AP280" s="171"/>
      <c r="AQ280" s="171"/>
      <c r="AR280" s="171"/>
      <c r="AS280" s="171"/>
      <c r="AT280" s="171"/>
      <c r="AU280" s="171"/>
      <c r="AV280" s="171"/>
      <c r="AW280" s="171"/>
      <c r="AX280" s="171"/>
      <c r="AY280" s="171"/>
      <c r="AZ280" s="171"/>
      <c r="BA280" s="171"/>
      <c r="BB280" s="171"/>
      <c r="BC280" s="171"/>
      <c r="BD280" s="171"/>
      <c r="BE280" s="171"/>
      <c r="BF280" s="171"/>
      <c r="BG280" s="171"/>
      <c r="BH280" s="171"/>
      <c r="BI280" s="171"/>
      <c r="BJ280" s="171"/>
      <c r="BK280" s="171"/>
      <c r="BL280" s="171"/>
      <c r="BM280" s="171"/>
      <c r="BN280" s="171"/>
      <c r="BO280" s="171"/>
      <c r="BP280" s="171"/>
      <c r="BQ280" s="171"/>
      <c r="BR280" s="171"/>
      <c r="BS280" s="171"/>
      <c r="BT280" s="171"/>
      <c r="BU280" s="171"/>
      <c r="BV280" s="171"/>
      <c r="BW280" s="171"/>
      <c r="BX280" s="171"/>
      <c r="BY280" s="171"/>
      <c r="BZ280" s="171"/>
      <c r="CA280" s="171"/>
      <c r="CB280" s="171"/>
      <c r="CC280" s="171"/>
      <c r="CD280" s="171"/>
      <c r="CE280" s="171"/>
      <c r="CF280" s="171"/>
      <c r="CG280" s="171"/>
      <c r="CH280" s="171"/>
      <c r="CI280" s="171"/>
      <c r="CJ280" s="171"/>
      <c r="CK280" s="171"/>
      <c r="CL280" s="171"/>
      <c r="CM280" s="171"/>
      <c r="CN280" s="171"/>
      <c r="CO280" s="171"/>
      <c r="CP280" s="171"/>
      <c r="CQ280" s="171"/>
      <c r="CR280" s="171"/>
      <c r="CS280" s="171"/>
      <c r="CT280" s="171"/>
      <c r="CU280" s="171"/>
      <c r="CV280" s="171"/>
      <c r="CW280" s="171"/>
      <c r="CX280" s="171"/>
      <c r="CY280" s="171"/>
      <c r="CZ280" s="171"/>
      <c r="DA280" s="171"/>
      <c r="DB280" s="171"/>
      <c r="DC280" s="171"/>
      <c r="DD280" s="171"/>
      <c r="DE280" s="171"/>
      <c r="DF280" s="171"/>
      <c r="DG280" s="171"/>
      <c r="DH280" s="171"/>
      <c r="DI280" s="171"/>
      <c r="DJ280" s="171"/>
      <c r="DK280" s="171"/>
      <c r="DL280" s="171"/>
      <c r="DM280" s="171"/>
      <c r="DN280" s="171"/>
      <c r="DO280" s="171"/>
      <c r="DP280" s="171"/>
      <c r="DQ280" s="171"/>
      <c r="DR280" s="171"/>
      <c r="DS280" s="171"/>
      <c r="DT280" s="171"/>
      <c r="DU280" s="171"/>
      <c r="DV280" s="171"/>
      <c r="DW280" s="171"/>
      <c r="DX280" s="171"/>
      <c r="DY280" s="171"/>
      <c r="DZ280" s="171"/>
      <c r="EA280" s="171"/>
    </row>
    <row r="281" spans="1:2156" s="9" customFormat="1" ht="15" customHeight="1" x14ac:dyDescent="0.35">
      <c r="A281" s="19" t="s">
        <v>30</v>
      </c>
      <c r="B281" s="13" t="s">
        <v>29</v>
      </c>
      <c r="C281" s="12">
        <v>14.31</v>
      </c>
      <c r="D281" s="11">
        <v>30</v>
      </c>
      <c r="E281" s="10" t="s">
        <v>820</v>
      </c>
    </row>
    <row r="282" spans="1:2156" s="9" customFormat="1" ht="15.75" customHeight="1" x14ac:dyDescent="0.35">
      <c r="A282" s="19" t="s">
        <v>28</v>
      </c>
      <c r="B282" s="13" t="s">
        <v>27</v>
      </c>
      <c r="C282" s="12">
        <v>13.55</v>
      </c>
      <c r="D282" s="11">
        <v>30</v>
      </c>
      <c r="E282" s="10" t="s">
        <v>820</v>
      </c>
    </row>
    <row r="283" spans="1:2156" s="9" customFormat="1" ht="15" customHeight="1" thickBot="1" x14ac:dyDescent="0.4">
      <c r="A283" s="19" t="s">
        <v>26</v>
      </c>
      <c r="B283" s="13" t="s">
        <v>25</v>
      </c>
      <c r="C283" s="12">
        <v>13.62</v>
      </c>
      <c r="D283" s="49">
        <v>30</v>
      </c>
      <c r="E283" s="49" t="s">
        <v>820</v>
      </c>
    </row>
    <row r="284" spans="1:2156" s="27" customFormat="1" ht="16" customHeight="1" thickBot="1" x14ac:dyDescent="0.4">
      <c r="A284" s="328"/>
      <c r="B284" s="329"/>
      <c r="C284" s="245"/>
      <c r="D284" s="246"/>
      <c r="E284" s="246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28"/>
      <c r="FN284" s="28"/>
      <c r="FO284" s="28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28"/>
      <c r="GA284" s="28"/>
      <c r="GB284" s="28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28"/>
      <c r="GN284" s="28"/>
      <c r="GO284" s="28"/>
      <c r="GP284" s="28"/>
      <c r="GQ284" s="28"/>
      <c r="GR284" s="28"/>
      <c r="GS284" s="28"/>
      <c r="GT284" s="28"/>
      <c r="GU284" s="28"/>
      <c r="GV284" s="28"/>
      <c r="GW284" s="28"/>
      <c r="GX284" s="28"/>
      <c r="GY284" s="28"/>
      <c r="GZ284" s="28"/>
      <c r="HA284" s="28"/>
      <c r="HB284" s="28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28"/>
      <c r="HN284" s="28"/>
      <c r="HO284" s="28"/>
      <c r="HP284" s="28"/>
      <c r="HQ284" s="28"/>
      <c r="HR284" s="28"/>
      <c r="HS284" s="28"/>
      <c r="HT284" s="28"/>
      <c r="HU284" s="28"/>
      <c r="HV284" s="28"/>
      <c r="HW284" s="28"/>
      <c r="HX284" s="28"/>
      <c r="HY284" s="28"/>
      <c r="HZ284" s="28"/>
      <c r="IA284" s="28"/>
      <c r="IB284" s="28"/>
      <c r="IC284" s="28"/>
      <c r="ID284" s="28"/>
      <c r="IE284" s="28"/>
      <c r="IF284" s="28"/>
      <c r="IG284" s="28"/>
      <c r="IH284" s="28"/>
      <c r="II284" s="28"/>
      <c r="IJ284" s="28"/>
      <c r="IK284" s="28"/>
      <c r="IL284" s="28"/>
      <c r="IM284" s="28"/>
      <c r="IN284" s="28"/>
      <c r="IO284" s="28"/>
      <c r="IP284" s="28"/>
      <c r="IQ284" s="28"/>
      <c r="IR284" s="28"/>
      <c r="IS284" s="28"/>
      <c r="IT284" s="28"/>
      <c r="IU284" s="28"/>
      <c r="IV284" s="28"/>
      <c r="IW284" s="28"/>
      <c r="IX284" s="28"/>
      <c r="IY284" s="28"/>
      <c r="IZ284" s="28"/>
      <c r="JA284" s="28"/>
      <c r="JB284" s="28"/>
      <c r="JC284" s="28"/>
      <c r="JD284" s="28"/>
      <c r="JE284" s="28"/>
      <c r="JF284" s="28"/>
      <c r="JG284" s="28"/>
      <c r="JH284" s="28"/>
      <c r="JI284" s="28"/>
      <c r="JJ284" s="28"/>
      <c r="JK284" s="28"/>
      <c r="JL284" s="28"/>
      <c r="JM284" s="28"/>
      <c r="JN284" s="28"/>
      <c r="JO284" s="28"/>
      <c r="JP284" s="28"/>
      <c r="JQ284" s="28"/>
      <c r="JR284" s="28"/>
      <c r="JS284" s="28"/>
      <c r="JT284" s="28"/>
      <c r="JU284" s="28"/>
      <c r="JV284" s="28"/>
      <c r="JW284" s="28"/>
      <c r="JX284" s="28"/>
      <c r="JY284" s="28"/>
      <c r="JZ284" s="28"/>
      <c r="KA284" s="28"/>
      <c r="KB284" s="28"/>
      <c r="KC284" s="28"/>
      <c r="KD284" s="28"/>
      <c r="KE284" s="28"/>
      <c r="KF284" s="28"/>
      <c r="KG284" s="28"/>
      <c r="KH284" s="28"/>
      <c r="KI284" s="28"/>
      <c r="KJ284" s="28"/>
      <c r="KK284" s="28"/>
      <c r="KL284" s="28"/>
      <c r="KM284" s="28"/>
      <c r="KN284" s="28"/>
      <c r="KO284" s="28"/>
      <c r="KP284" s="28"/>
      <c r="KQ284" s="28"/>
      <c r="KR284" s="28"/>
      <c r="KS284" s="28"/>
      <c r="KT284" s="28"/>
      <c r="KU284" s="28"/>
      <c r="KV284" s="28"/>
      <c r="KW284" s="28"/>
      <c r="KX284" s="28"/>
      <c r="KY284" s="28"/>
      <c r="KZ284" s="28"/>
      <c r="LA284" s="28"/>
      <c r="LB284" s="28"/>
      <c r="LC284" s="28"/>
      <c r="LD284" s="28"/>
      <c r="LE284" s="28"/>
      <c r="LF284" s="28"/>
      <c r="LG284" s="28"/>
      <c r="LH284" s="28"/>
      <c r="LI284" s="28"/>
      <c r="LJ284" s="28"/>
      <c r="LK284" s="28"/>
      <c r="LL284" s="28"/>
      <c r="LM284" s="28"/>
      <c r="LN284" s="28"/>
      <c r="LO284" s="28"/>
      <c r="LP284" s="28"/>
      <c r="LQ284" s="28"/>
      <c r="LR284" s="28"/>
      <c r="LS284" s="28"/>
      <c r="LT284" s="28"/>
      <c r="LU284" s="28"/>
      <c r="LV284" s="28"/>
      <c r="LW284" s="28"/>
      <c r="LX284" s="28"/>
      <c r="LY284" s="28"/>
      <c r="LZ284" s="28"/>
      <c r="MA284" s="28"/>
      <c r="MB284" s="28"/>
      <c r="MC284" s="28"/>
      <c r="MD284" s="28"/>
      <c r="ME284" s="28"/>
      <c r="MF284" s="28"/>
      <c r="MG284" s="28"/>
      <c r="MH284" s="28"/>
      <c r="MI284" s="28"/>
      <c r="MJ284" s="28"/>
      <c r="MK284" s="28"/>
      <c r="ML284" s="28"/>
      <c r="MM284" s="28"/>
      <c r="MN284" s="28"/>
      <c r="MO284" s="28"/>
      <c r="MP284" s="28"/>
      <c r="MQ284" s="28"/>
      <c r="MR284" s="28"/>
      <c r="MS284" s="28"/>
      <c r="MT284" s="28"/>
      <c r="MU284" s="28"/>
      <c r="MV284" s="28"/>
      <c r="MW284" s="28"/>
      <c r="MX284" s="28"/>
      <c r="MY284" s="28"/>
      <c r="MZ284" s="28"/>
      <c r="NA284" s="28"/>
      <c r="NB284" s="28"/>
      <c r="NC284" s="28"/>
      <c r="ND284" s="28"/>
      <c r="NE284" s="28"/>
      <c r="NF284" s="28"/>
      <c r="NG284" s="28"/>
      <c r="NH284" s="28"/>
      <c r="NI284" s="28"/>
      <c r="NJ284" s="28"/>
      <c r="NK284" s="28"/>
      <c r="NL284" s="28"/>
      <c r="NM284" s="28"/>
      <c r="NN284" s="28"/>
      <c r="NO284" s="28"/>
      <c r="NP284" s="28"/>
      <c r="NQ284" s="28"/>
      <c r="NR284" s="28"/>
      <c r="NS284" s="28"/>
      <c r="NT284" s="28"/>
      <c r="NU284" s="28"/>
      <c r="NV284" s="28"/>
      <c r="NW284" s="28"/>
      <c r="NX284" s="28"/>
      <c r="NY284" s="28"/>
      <c r="NZ284" s="28"/>
      <c r="OA284" s="28"/>
      <c r="OB284" s="28"/>
      <c r="OC284" s="28"/>
      <c r="OD284" s="28"/>
      <c r="OE284" s="28"/>
      <c r="OF284" s="28"/>
      <c r="OG284" s="28"/>
      <c r="OH284" s="28"/>
      <c r="OI284" s="28"/>
      <c r="OJ284" s="28"/>
      <c r="OK284" s="28"/>
      <c r="OL284" s="28"/>
      <c r="OM284" s="28"/>
      <c r="ON284" s="28"/>
      <c r="OO284" s="28"/>
      <c r="OP284" s="28"/>
      <c r="OQ284" s="28"/>
      <c r="OR284" s="28"/>
      <c r="OS284" s="28"/>
      <c r="OT284" s="28"/>
      <c r="OU284" s="28"/>
      <c r="OV284" s="28"/>
      <c r="OW284" s="28"/>
      <c r="OX284" s="28"/>
      <c r="OY284" s="28"/>
      <c r="OZ284" s="28"/>
      <c r="PA284" s="28"/>
      <c r="PB284" s="28"/>
      <c r="PC284" s="28"/>
      <c r="PD284" s="28"/>
      <c r="PE284" s="28"/>
      <c r="PF284" s="28"/>
      <c r="PG284" s="28"/>
      <c r="PH284" s="28"/>
      <c r="PI284" s="28"/>
      <c r="PJ284" s="28"/>
      <c r="PK284" s="28"/>
      <c r="PL284" s="28"/>
      <c r="PM284" s="28"/>
      <c r="PN284" s="28"/>
      <c r="PO284" s="28"/>
      <c r="PP284" s="28"/>
      <c r="PQ284" s="28"/>
      <c r="PR284" s="28"/>
      <c r="PS284" s="28"/>
      <c r="PT284" s="28"/>
      <c r="PU284" s="28"/>
      <c r="PV284" s="28"/>
      <c r="PW284" s="28"/>
      <c r="PX284" s="28"/>
      <c r="PY284" s="28"/>
      <c r="PZ284" s="28"/>
      <c r="QA284" s="28"/>
      <c r="QB284" s="28"/>
      <c r="QC284" s="28"/>
      <c r="QD284" s="28"/>
      <c r="QE284" s="28"/>
      <c r="QF284" s="28"/>
      <c r="QG284" s="28"/>
      <c r="QH284" s="28"/>
      <c r="QI284" s="28"/>
      <c r="QJ284" s="28"/>
      <c r="QK284" s="28"/>
      <c r="QL284" s="28"/>
      <c r="QM284" s="28"/>
      <c r="QN284" s="28"/>
      <c r="QO284" s="28"/>
      <c r="QP284" s="28"/>
      <c r="QQ284" s="28"/>
      <c r="QR284" s="28"/>
      <c r="QS284" s="28"/>
      <c r="QT284" s="28"/>
      <c r="QU284" s="28"/>
      <c r="QV284" s="28"/>
      <c r="QW284" s="28"/>
      <c r="QX284" s="28"/>
      <c r="QY284" s="28"/>
      <c r="QZ284" s="28"/>
      <c r="RA284" s="28"/>
      <c r="RB284" s="28"/>
      <c r="RC284" s="28"/>
      <c r="RD284" s="28"/>
      <c r="RE284" s="28"/>
      <c r="RF284" s="28"/>
      <c r="RG284" s="28"/>
      <c r="RH284" s="28"/>
      <c r="RI284" s="28"/>
      <c r="RJ284" s="28"/>
      <c r="RK284" s="28"/>
      <c r="RL284" s="28"/>
      <c r="RM284" s="28"/>
      <c r="RN284" s="28"/>
      <c r="RO284" s="28"/>
      <c r="RP284" s="28"/>
      <c r="RQ284" s="28"/>
      <c r="RR284" s="28"/>
      <c r="RS284" s="28"/>
      <c r="RT284" s="28"/>
      <c r="RU284" s="28"/>
      <c r="RV284" s="28"/>
      <c r="RW284" s="28"/>
      <c r="RX284" s="28"/>
      <c r="RY284" s="28"/>
      <c r="RZ284" s="28"/>
      <c r="SA284" s="28"/>
      <c r="SB284" s="28"/>
      <c r="SC284" s="28"/>
      <c r="SD284" s="28"/>
      <c r="SE284" s="28"/>
      <c r="SF284" s="28"/>
      <c r="SG284" s="28"/>
      <c r="SH284" s="28"/>
      <c r="SI284" s="28"/>
      <c r="SJ284" s="28"/>
      <c r="SK284" s="28"/>
      <c r="SL284" s="28"/>
      <c r="SM284" s="28"/>
      <c r="SN284" s="28"/>
      <c r="SO284" s="28"/>
      <c r="SP284" s="28"/>
      <c r="SQ284" s="28"/>
      <c r="SR284" s="28"/>
      <c r="SS284" s="28"/>
      <c r="ST284" s="28"/>
      <c r="SU284" s="28"/>
      <c r="SV284" s="28"/>
      <c r="SW284" s="28"/>
      <c r="SX284" s="28"/>
      <c r="SY284" s="28"/>
      <c r="SZ284" s="28"/>
      <c r="TA284" s="28"/>
      <c r="TB284" s="28"/>
      <c r="TC284" s="28"/>
      <c r="TD284" s="28"/>
      <c r="TE284" s="28"/>
      <c r="TF284" s="28"/>
      <c r="TG284" s="28"/>
      <c r="TH284" s="28"/>
      <c r="TI284" s="28"/>
      <c r="TJ284" s="28"/>
      <c r="TK284" s="28"/>
      <c r="TL284" s="28"/>
      <c r="TM284" s="28"/>
      <c r="TN284" s="28"/>
      <c r="TO284" s="28"/>
      <c r="TP284" s="28"/>
      <c r="TQ284" s="28"/>
      <c r="TR284" s="28"/>
      <c r="TS284" s="28"/>
      <c r="TT284" s="28"/>
      <c r="TU284" s="28"/>
      <c r="TV284" s="28"/>
      <c r="TW284" s="28"/>
      <c r="TX284" s="28"/>
      <c r="TY284" s="28"/>
      <c r="TZ284" s="28"/>
      <c r="UA284" s="28"/>
      <c r="UB284" s="28"/>
      <c r="UC284" s="28"/>
      <c r="UD284" s="28"/>
      <c r="UE284" s="28"/>
      <c r="UF284" s="28"/>
      <c r="UG284" s="28"/>
      <c r="UH284" s="28"/>
      <c r="UI284" s="28"/>
      <c r="UJ284" s="28"/>
      <c r="UK284" s="28"/>
      <c r="UL284" s="28"/>
      <c r="UM284" s="28"/>
      <c r="UN284" s="28"/>
      <c r="UO284" s="28"/>
      <c r="UP284" s="28"/>
      <c r="UQ284" s="28"/>
      <c r="UR284" s="28"/>
      <c r="US284" s="28"/>
      <c r="UT284" s="28"/>
      <c r="UU284" s="28"/>
      <c r="UV284" s="28"/>
      <c r="UW284" s="28"/>
      <c r="UX284" s="28"/>
      <c r="UY284" s="28"/>
      <c r="UZ284" s="28"/>
      <c r="VA284" s="28"/>
      <c r="VB284" s="28"/>
      <c r="VC284" s="28"/>
      <c r="VD284" s="28"/>
      <c r="VE284" s="28"/>
      <c r="VF284" s="28"/>
      <c r="VG284" s="28"/>
      <c r="VH284" s="28"/>
      <c r="VI284" s="28"/>
      <c r="VJ284" s="28"/>
      <c r="VK284" s="28"/>
      <c r="VL284" s="28"/>
      <c r="VM284" s="28"/>
      <c r="VN284" s="28"/>
      <c r="VO284" s="28"/>
      <c r="VP284" s="28"/>
      <c r="VQ284" s="28"/>
      <c r="VR284" s="28"/>
      <c r="VS284" s="28"/>
      <c r="VT284" s="28"/>
      <c r="VU284" s="28"/>
      <c r="VV284" s="28"/>
      <c r="VW284" s="28"/>
      <c r="VX284" s="28"/>
      <c r="VY284" s="28"/>
      <c r="VZ284" s="28"/>
      <c r="WA284" s="28"/>
      <c r="WB284" s="28"/>
      <c r="WC284" s="28"/>
      <c r="WD284" s="28"/>
      <c r="WE284" s="28"/>
      <c r="WF284" s="28"/>
      <c r="WG284" s="28"/>
      <c r="WH284" s="28"/>
      <c r="WI284" s="28"/>
      <c r="WJ284" s="28"/>
      <c r="WK284" s="28"/>
      <c r="WL284" s="28"/>
      <c r="WM284" s="28"/>
      <c r="WN284" s="28"/>
      <c r="WO284" s="28"/>
      <c r="WP284" s="28"/>
      <c r="WQ284" s="28"/>
      <c r="WR284" s="28"/>
      <c r="WS284" s="28"/>
      <c r="WT284" s="28"/>
      <c r="WU284" s="28"/>
      <c r="WV284" s="28"/>
      <c r="WW284" s="28"/>
      <c r="WX284" s="28"/>
      <c r="WY284" s="28"/>
      <c r="WZ284" s="28"/>
      <c r="XA284" s="28"/>
      <c r="XB284" s="28"/>
      <c r="XC284" s="28"/>
      <c r="XD284" s="28"/>
      <c r="XE284" s="28"/>
      <c r="XF284" s="28"/>
      <c r="XG284" s="28"/>
      <c r="XH284" s="28"/>
      <c r="XI284" s="28"/>
      <c r="XJ284" s="28"/>
      <c r="XK284" s="28"/>
      <c r="XL284" s="28"/>
      <c r="XM284" s="28"/>
      <c r="XN284" s="28"/>
      <c r="XO284" s="28"/>
      <c r="XP284" s="28"/>
      <c r="XQ284" s="28"/>
      <c r="XR284" s="28"/>
      <c r="XS284" s="28"/>
      <c r="XT284" s="28"/>
      <c r="XU284" s="28"/>
      <c r="XV284" s="28"/>
      <c r="XW284" s="28"/>
      <c r="XX284" s="28"/>
      <c r="XY284" s="28"/>
      <c r="XZ284" s="28"/>
      <c r="YA284" s="28"/>
      <c r="YB284" s="28"/>
      <c r="YC284" s="28"/>
      <c r="YD284" s="28"/>
      <c r="YE284" s="28"/>
      <c r="YF284" s="28"/>
      <c r="YG284" s="28"/>
      <c r="YH284" s="28"/>
      <c r="YI284" s="28"/>
      <c r="YJ284" s="28"/>
      <c r="YK284" s="28"/>
      <c r="YL284" s="28"/>
      <c r="YM284" s="28"/>
      <c r="YN284" s="28"/>
      <c r="YO284" s="28"/>
      <c r="YP284" s="28"/>
      <c r="YQ284" s="28"/>
      <c r="YR284" s="28"/>
      <c r="YS284" s="28"/>
      <c r="YT284" s="28"/>
      <c r="YU284" s="28"/>
      <c r="YV284" s="28"/>
      <c r="YW284" s="28"/>
      <c r="YX284" s="28"/>
      <c r="YY284" s="28"/>
      <c r="YZ284" s="28"/>
      <c r="ZA284" s="28"/>
      <c r="ZB284" s="28"/>
      <c r="ZC284" s="28"/>
      <c r="ZD284" s="28"/>
      <c r="ZE284" s="28"/>
      <c r="ZF284" s="28"/>
      <c r="ZG284" s="28"/>
      <c r="ZH284" s="28"/>
      <c r="ZI284" s="28"/>
      <c r="ZJ284" s="28"/>
      <c r="ZK284" s="28"/>
      <c r="ZL284" s="28"/>
      <c r="ZM284" s="28"/>
      <c r="ZN284" s="28"/>
      <c r="ZO284" s="28"/>
      <c r="ZP284" s="28"/>
      <c r="ZQ284" s="28"/>
      <c r="ZR284" s="28"/>
      <c r="ZS284" s="28"/>
      <c r="ZT284" s="28"/>
      <c r="ZU284" s="28"/>
      <c r="ZV284" s="28"/>
      <c r="ZW284" s="28"/>
      <c r="ZX284" s="28"/>
      <c r="ZY284" s="28"/>
      <c r="ZZ284" s="28"/>
      <c r="AAA284" s="28"/>
      <c r="AAB284" s="28"/>
      <c r="AAC284" s="28"/>
      <c r="AAD284" s="28"/>
      <c r="AAE284" s="28"/>
      <c r="AAF284" s="28"/>
      <c r="AAG284" s="28"/>
      <c r="AAH284" s="28"/>
      <c r="AAI284" s="28"/>
      <c r="AAJ284" s="28"/>
      <c r="AAK284" s="28"/>
      <c r="AAL284" s="28"/>
      <c r="AAM284" s="28"/>
      <c r="AAN284" s="28"/>
      <c r="AAO284" s="28"/>
      <c r="AAP284" s="28"/>
      <c r="AAQ284" s="28"/>
      <c r="AAR284" s="28"/>
      <c r="AAS284" s="28"/>
      <c r="AAT284" s="28"/>
      <c r="AAU284" s="28"/>
      <c r="AAV284" s="28"/>
      <c r="AAW284" s="28"/>
      <c r="AAX284" s="28"/>
      <c r="AAY284" s="28"/>
      <c r="AAZ284" s="28"/>
      <c r="ABA284" s="28"/>
      <c r="ABB284" s="28"/>
      <c r="ABC284" s="28"/>
      <c r="ABD284" s="28"/>
      <c r="ABE284" s="28"/>
      <c r="ABF284" s="28"/>
      <c r="ABG284" s="28"/>
      <c r="ABH284" s="28"/>
      <c r="ABI284" s="28"/>
      <c r="ABJ284" s="28"/>
      <c r="ABK284" s="28"/>
      <c r="ABL284" s="28"/>
      <c r="ABM284" s="28"/>
      <c r="ABN284" s="28"/>
      <c r="ABO284" s="28"/>
      <c r="ABP284" s="28"/>
      <c r="ABQ284" s="28"/>
      <c r="ABR284" s="28"/>
      <c r="ABS284" s="28"/>
      <c r="ABT284" s="28"/>
      <c r="ABU284" s="28"/>
      <c r="ABV284" s="28"/>
      <c r="ABW284" s="28"/>
      <c r="ABX284" s="28"/>
      <c r="ABY284" s="28"/>
      <c r="ABZ284" s="28"/>
      <c r="ACA284" s="28"/>
      <c r="ACB284" s="28"/>
      <c r="ACC284" s="28"/>
      <c r="ACD284" s="28"/>
      <c r="ACE284" s="28"/>
      <c r="ACF284" s="28"/>
      <c r="ACG284" s="28"/>
      <c r="ACH284" s="28"/>
      <c r="ACI284" s="28"/>
      <c r="ACJ284" s="28"/>
      <c r="ACK284" s="28"/>
      <c r="ACL284" s="28"/>
      <c r="ACM284" s="28"/>
      <c r="ACN284" s="28"/>
      <c r="ACO284" s="28"/>
      <c r="ACP284" s="28"/>
      <c r="ACQ284" s="28"/>
      <c r="ACR284" s="28"/>
      <c r="ACS284" s="28"/>
      <c r="ACT284" s="28"/>
      <c r="ACU284" s="28"/>
      <c r="ACV284" s="28"/>
      <c r="ACW284" s="28"/>
      <c r="ACX284" s="28"/>
      <c r="ACY284" s="28"/>
      <c r="ACZ284" s="28"/>
      <c r="ADA284" s="28"/>
      <c r="ADB284" s="28"/>
      <c r="ADC284" s="28"/>
      <c r="ADD284" s="28"/>
      <c r="ADE284" s="28"/>
      <c r="ADF284" s="28"/>
      <c r="ADG284" s="28"/>
      <c r="ADH284" s="28"/>
      <c r="ADI284" s="28"/>
      <c r="ADJ284" s="28"/>
      <c r="ADK284" s="28"/>
      <c r="ADL284" s="28"/>
      <c r="ADM284" s="28"/>
      <c r="ADN284" s="28"/>
      <c r="ADO284" s="28"/>
      <c r="ADP284" s="28"/>
      <c r="ADQ284" s="28"/>
      <c r="ADR284" s="28"/>
      <c r="ADS284" s="28"/>
      <c r="ADT284" s="28"/>
      <c r="ADU284" s="28"/>
      <c r="ADV284" s="28"/>
      <c r="ADW284" s="28"/>
      <c r="ADX284" s="28"/>
      <c r="ADY284" s="28"/>
      <c r="ADZ284" s="28"/>
      <c r="AEA284" s="28"/>
      <c r="AEB284" s="28"/>
      <c r="AEC284" s="28"/>
      <c r="AED284" s="28"/>
      <c r="AEE284" s="28"/>
      <c r="AEF284" s="28"/>
      <c r="AEG284" s="28"/>
      <c r="AEH284" s="28"/>
      <c r="AEI284" s="28"/>
      <c r="AEJ284" s="28"/>
      <c r="AEK284" s="28"/>
      <c r="AEL284" s="28"/>
      <c r="AEM284" s="28"/>
      <c r="AEN284" s="28"/>
      <c r="AEO284" s="28"/>
      <c r="AEP284" s="28"/>
      <c r="AEQ284" s="28"/>
      <c r="AER284" s="28"/>
      <c r="AES284" s="28"/>
      <c r="AET284" s="28"/>
      <c r="AEU284" s="28"/>
      <c r="AEV284" s="28"/>
      <c r="AEW284" s="28"/>
      <c r="AEX284" s="28"/>
      <c r="AEY284" s="28"/>
      <c r="AEZ284" s="28"/>
      <c r="AFA284" s="28"/>
      <c r="AFB284" s="28"/>
      <c r="AFC284" s="28"/>
      <c r="AFD284" s="28"/>
      <c r="AFE284" s="28"/>
      <c r="AFF284" s="28"/>
      <c r="AFG284" s="28"/>
      <c r="AFH284" s="28"/>
      <c r="AFI284" s="28"/>
      <c r="AFJ284" s="28"/>
      <c r="AFK284" s="28"/>
      <c r="AFL284" s="28"/>
      <c r="AFM284" s="28"/>
      <c r="AFN284" s="28"/>
      <c r="AFO284" s="28"/>
      <c r="AFP284" s="28"/>
      <c r="AFQ284" s="28"/>
      <c r="AFR284" s="28"/>
      <c r="AFS284" s="28"/>
      <c r="AFT284" s="28"/>
      <c r="AFU284" s="28"/>
      <c r="AFV284" s="28"/>
      <c r="AFW284" s="28"/>
      <c r="AFX284" s="28"/>
      <c r="AFY284" s="28"/>
      <c r="AFZ284" s="28"/>
      <c r="AGA284" s="28"/>
      <c r="AGB284" s="28"/>
      <c r="AGC284" s="28"/>
      <c r="AGD284" s="28"/>
      <c r="AGE284" s="28"/>
      <c r="AGF284" s="28"/>
      <c r="AGG284" s="28"/>
      <c r="AGH284" s="28"/>
      <c r="AGI284" s="28"/>
      <c r="AGJ284" s="28"/>
      <c r="AGK284" s="28"/>
      <c r="AGL284" s="28"/>
      <c r="AGM284" s="28"/>
      <c r="AGN284" s="28"/>
      <c r="AGO284" s="28"/>
      <c r="AGP284" s="28"/>
      <c r="AGQ284" s="28"/>
      <c r="AGR284" s="28"/>
      <c r="AGS284" s="28"/>
      <c r="AGT284" s="28"/>
      <c r="AGU284" s="28"/>
      <c r="AGV284" s="28"/>
      <c r="AGW284" s="28"/>
      <c r="AGX284" s="28"/>
      <c r="AGY284" s="28"/>
      <c r="AGZ284" s="28"/>
      <c r="AHA284" s="28"/>
      <c r="AHB284" s="28"/>
      <c r="AHC284" s="28"/>
      <c r="AHD284" s="28"/>
      <c r="AHE284" s="28"/>
      <c r="AHF284" s="28"/>
      <c r="AHG284" s="28"/>
      <c r="AHH284" s="28"/>
      <c r="AHI284" s="28"/>
      <c r="AHJ284" s="28"/>
      <c r="AHK284" s="28"/>
      <c r="AHL284" s="28"/>
      <c r="AHM284" s="28"/>
      <c r="AHN284" s="28"/>
      <c r="AHO284" s="28"/>
      <c r="AHP284" s="28"/>
      <c r="AHQ284" s="28"/>
      <c r="AHR284" s="28"/>
      <c r="AHS284" s="28"/>
      <c r="AHT284" s="28"/>
      <c r="AHU284" s="28"/>
      <c r="AHV284" s="28"/>
      <c r="AHW284" s="28"/>
      <c r="AHX284" s="28"/>
      <c r="AHY284" s="28"/>
      <c r="AHZ284" s="28"/>
      <c r="AIA284" s="28"/>
      <c r="AIB284" s="28"/>
      <c r="AIC284" s="28"/>
      <c r="AID284" s="28"/>
      <c r="AIE284" s="28"/>
      <c r="AIF284" s="28"/>
      <c r="AIG284" s="28"/>
      <c r="AIH284" s="28"/>
      <c r="AII284" s="28"/>
      <c r="AIJ284" s="28"/>
      <c r="AIK284" s="28"/>
      <c r="AIL284" s="28"/>
      <c r="AIM284" s="28"/>
      <c r="AIN284" s="28"/>
      <c r="AIO284" s="28"/>
      <c r="AIP284" s="28"/>
      <c r="AIQ284" s="28"/>
      <c r="AIR284" s="28"/>
      <c r="AIS284" s="28"/>
      <c r="AIT284" s="28"/>
      <c r="AIU284" s="28"/>
      <c r="AIV284" s="28"/>
      <c r="AIW284" s="28"/>
      <c r="AIX284" s="28"/>
      <c r="AIY284" s="28"/>
      <c r="AIZ284" s="28"/>
      <c r="AJA284" s="28"/>
      <c r="AJB284" s="28"/>
      <c r="AJC284" s="28"/>
      <c r="AJD284" s="28"/>
      <c r="AJE284" s="28"/>
      <c r="AJF284" s="28"/>
      <c r="AJG284" s="28"/>
      <c r="AJH284" s="28"/>
      <c r="AJI284" s="28"/>
      <c r="AJJ284" s="28"/>
      <c r="AJK284" s="28"/>
      <c r="AJL284" s="28"/>
      <c r="AJM284" s="28"/>
      <c r="AJN284" s="28"/>
      <c r="AJO284" s="28"/>
      <c r="AJP284" s="28"/>
      <c r="AJQ284" s="28"/>
      <c r="AJR284" s="28"/>
      <c r="AJS284" s="28"/>
      <c r="AJT284" s="28"/>
      <c r="AJU284" s="28"/>
      <c r="AJV284" s="28"/>
      <c r="AJW284" s="28"/>
      <c r="AJX284" s="28"/>
      <c r="AJY284" s="28"/>
      <c r="AJZ284" s="28"/>
      <c r="AKA284" s="28"/>
      <c r="AKB284" s="28"/>
      <c r="AKC284" s="28"/>
      <c r="AKD284" s="28"/>
      <c r="AKE284" s="28"/>
      <c r="AKF284" s="28"/>
      <c r="AKG284" s="28"/>
      <c r="AKH284" s="28"/>
      <c r="AKI284" s="28"/>
      <c r="AKJ284" s="28"/>
      <c r="AKK284" s="28"/>
      <c r="AKL284" s="28"/>
      <c r="AKM284" s="28"/>
      <c r="AKN284" s="28"/>
      <c r="AKO284" s="28"/>
      <c r="AKP284" s="28"/>
      <c r="AKQ284" s="28"/>
      <c r="AKR284" s="28"/>
      <c r="AKS284" s="28"/>
      <c r="AKT284" s="28"/>
      <c r="AKU284" s="28"/>
      <c r="AKV284" s="28"/>
      <c r="AKW284" s="28"/>
      <c r="AKX284" s="28"/>
      <c r="AKY284" s="28"/>
      <c r="AKZ284" s="28"/>
      <c r="ALA284" s="28"/>
      <c r="ALB284" s="28"/>
      <c r="ALC284" s="28"/>
      <c r="ALD284" s="28"/>
      <c r="ALE284" s="28"/>
      <c r="ALF284" s="28"/>
      <c r="ALG284" s="28"/>
      <c r="ALH284" s="28"/>
      <c r="ALI284" s="28"/>
      <c r="ALJ284" s="28"/>
      <c r="ALK284" s="28"/>
      <c r="ALL284" s="28"/>
      <c r="ALM284" s="28"/>
      <c r="ALN284" s="28"/>
      <c r="ALO284" s="28"/>
      <c r="ALP284" s="28"/>
      <c r="ALQ284" s="28"/>
      <c r="ALR284" s="28"/>
      <c r="ALS284" s="28"/>
      <c r="ALT284" s="28"/>
      <c r="ALU284" s="28"/>
      <c r="ALV284" s="28"/>
      <c r="ALW284" s="28"/>
      <c r="ALX284" s="28"/>
      <c r="ALY284" s="28"/>
      <c r="ALZ284" s="28"/>
      <c r="AMA284" s="28"/>
      <c r="AMB284" s="28"/>
      <c r="AMC284" s="28"/>
      <c r="AMD284" s="28"/>
      <c r="AME284" s="28"/>
      <c r="AMF284" s="28"/>
      <c r="AMG284" s="28"/>
      <c r="AMH284" s="28"/>
      <c r="AMI284" s="28"/>
      <c r="AMJ284" s="28"/>
      <c r="AMK284" s="28"/>
      <c r="AML284" s="28"/>
      <c r="AMM284" s="28"/>
      <c r="AMN284" s="28"/>
      <c r="AMO284" s="28"/>
      <c r="AMP284" s="28"/>
      <c r="AMQ284" s="28"/>
      <c r="AMR284" s="28"/>
      <c r="AMS284" s="28"/>
      <c r="AMT284" s="28"/>
      <c r="AMU284" s="28"/>
      <c r="AMV284" s="28"/>
      <c r="AMW284" s="28"/>
      <c r="AMX284" s="28"/>
      <c r="AMY284" s="28"/>
      <c r="AMZ284" s="28"/>
      <c r="ANA284" s="28"/>
      <c r="ANB284" s="28"/>
      <c r="ANC284" s="28"/>
      <c r="AND284" s="28"/>
      <c r="ANE284" s="28"/>
      <c r="ANF284" s="28"/>
      <c r="ANG284" s="28"/>
      <c r="ANH284" s="28"/>
      <c r="ANI284" s="28"/>
      <c r="ANJ284" s="28"/>
      <c r="ANK284" s="28"/>
      <c r="ANL284" s="28"/>
      <c r="ANM284" s="28"/>
      <c r="ANN284" s="28"/>
      <c r="ANO284" s="28"/>
      <c r="ANP284" s="28"/>
      <c r="ANQ284" s="28"/>
      <c r="ANR284" s="28"/>
      <c r="ANS284" s="28"/>
      <c r="ANT284" s="28"/>
      <c r="ANU284" s="28"/>
      <c r="ANV284" s="28"/>
      <c r="ANW284" s="28"/>
      <c r="ANX284" s="28"/>
      <c r="ANY284" s="28"/>
      <c r="ANZ284" s="28"/>
      <c r="AOA284" s="28"/>
      <c r="AOB284" s="28"/>
      <c r="AOC284" s="28"/>
      <c r="AOD284" s="28"/>
      <c r="AOE284" s="28"/>
      <c r="AOF284" s="28"/>
      <c r="AOG284" s="28"/>
      <c r="AOH284" s="28"/>
      <c r="AOI284" s="28"/>
      <c r="AOJ284" s="28"/>
      <c r="AOK284" s="28"/>
      <c r="AOL284" s="28"/>
      <c r="AOM284" s="28"/>
      <c r="AON284" s="28"/>
      <c r="AOO284" s="28"/>
      <c r="AOP284" s="28"/>
      <c r="AOQ284" s="28"/>
      <c r="AOR284" s="28"/>
      <c r="AOS284" s="28"/>
      <c r="AOT284" s="28"/>
      <c r="AOU284" s="28"/>
      <c r="AOV284" s="28"/>
      <c r="AOW284" s="28"/>
      <c r="AOX284" s="28"/>
      <c r="AOY284" s="28"/>
      <c r="AOZ284" s="28"/>
      <c r="APA284" s="28"/>
      <c r="APB284" s="28"/>
      <c r="APC284" s="28"/>
      <c r="APD284" s="28"/>
      <c r="APE284" s="28"/>
      <c r="APF284" s="28"/>
      <c r="APG284" s="28"/>
      <c r="APH284" s="28"/>
      <c r="API284" s="28"/>
      <c r="APJ284" s="28"/>
      <c r="APK284" s="28"/>
      <c r="APL284" s="28"/>
      <c r="APM284" s="28"/>
      <c r="APN284" s="28"/>
      <c r="APO284" s="28"/>
      <c r="APP284" s="28"/>
      <c r="APQ284" s="28"/>
      <c r="APR284" s="28"/>
      <c r="APS284" s="28"/>
      <c r="APT284" s="28"/>
      <c r="APU284" s="28"/>
      <c r="APV284" s="28"/>
      <c r="APW284" s="28"/>
      <c r="APX284" s="28"/>
      <c r="APY284" s="28"/>
      <c r="APZ284" s="28"/>
      <c r="AQA284" s="28"/>
      <c r="AQB284" s="28"/>
      <c r="AQC284" s="28"/>
      <c r="AQD284" s="28"/>
      <c r="AQE284" s="28"/>
      <c r="AQF284" s="28"/>
      <c r="AQG284" s="28"/>
      <c r="AQH284" s="28"/>
      <c r="AQI284" s="28"/>
      <c r="AQJ284" s="28"/>
      <c r="AQK284" s="28"/>
      <c r="AQL284" s="28"/>
      <c r="AQM284" s="28"/>
      <c r="AQN284" s="28"/>
      <c r="AQO284" s="28"/>
      <c r="AQP284" s="28"/>
      <c r="AQQ284" s="28"/>
      <c r="AQR284" s="28"/>
      <c r="AQS284" s="28"/>
      <c r="AQT284" s="28"/>
      <c r="AQU284" s="28"/>
      <c r="AQV284" s="28"/>
      <c r="AQW284" s="28"/>
      <c r="AQX284" s="28"/>
      <c r="AQY284" s="28"/>
      <c r="AQZ284" s="28"/>
      <c r="ARA284" s="28"/>
      <c r="ARB284" s="28"/>
      <c r="ARC284" s="28"/>
      <c r="ARD284" s="28"/>
      <c r="ARE284" s="28"/>
      <c r="ARF284" s="28"/>
      <c r="ARG284" s="28"/>
      <c r="ARH284" s="28"/>
      <c r="ARI284" s="28"/>
      <c r="ARJ284" s="28"/>
      <c r="ARK284" s="28"/>
      <c r="ARL284" s="28"/>
      <c r="ARM284" s="28"/>
      <c r="ARN284" s="28"/>
      <c r="ARO284" s="28"/>
      <c r="ARP284" s="28"/>
      <c r="ARQ284" s="28"/>
      <c r="ARR284" s="28"/>
      <c r="ARS284" s="28"/>
      <c r="ART284" s="28"/>
      <c r="ARU284" s="28"/>
      <c r="ARV284" s="28"/>
      <c r="ARW284" s="28"/>
      <c r="ARX284" s="28"/>
      <c r="ARY284" s="28"/>
      <c r="ARZ284" s="28"/>
      <c r="ASA284" s="28"/>
      <c r="ASB284" s="28"/>
      <c r="ASC284" s="28"/>
      <c r="ASD284" s="28"/>
      <c r="ASE284" s="28"/>
      <c r="ASF284" s="28"/>
      <c r="ASG284" s="28"/>
      <c r="ASH284" s="28"/>
      <c r="ASI284" s="28"/>
      <c r="ASJ284" s="28"/>
      <c r="ASK284" s="28"/>
      <c r="ASL284" s="28"/>
      <c r="ASM284" s="28"/>
      <c r="ASN284" s="28"/>
      <c r="ASO284" s="28"/>
      <c r="ASP284" s="28"/>
      <c r="ASQ284" s="28"/>
      <c r="ASR284" s="28"/>
      <c r="ASS284" s="28"/>
      <c r="AST284" s="28"/>
      <c r="ASU284" s="28"/>
      <c r="ASV284" s="28"/>
      <c r="ASW284" s="28"/>
      <c r="ASX284" s="28"/>
      <c r="ASY284" s="28"/>
      <c r="ASZ284" s="28"/>
      <c r="ATA284" s="28"/>
      <c r="ATB284" s="28"/>
      <c r="ATC284" s="28"/>
      <c r="ATD284" s="28"/>
      <c r="ATE284" s="28"/>
      <c r="ATF284" s="28"/>
      <c r="ATG284" s="28"/>
      <c r="ATH284" s="28"/>
      <c r="ATI284" s="28"/>
      <c r="ATJ284" s="28"/>
      <c r="ATK284" s="28"/>
      <c r="ATL284" s="28"/>
      <c r="ATM284" s="28"/>
      <c r="ATN284" s="28"/>
      <c r="ATO284" s="28"/>
      <c r="ATP284" s="28"/>
      <c r="ATQ284" s="28"/>
      <c r="ATR284" s="28"/>
      <c r="ATS284" s="28"/>
      <c r="ATT284" s="28"/>
      <c r="ATU284" s="28"/>
      <c r="ATV284" s="28"/>
      <c r="ATW284" s="28"/>
      <c r="ATX284" s="28"/>
      <c r="ATY284" s="28"/>
      <c r="ATZ284" s="28"/>
      <c r="AUA284" s="28"/>
      <c r="AUB284" s="28"/>
      <c r="AUC284" s="28"/>
      <c r="AUD284" s="28"/>
      <c r="AUE284" s="28"/>
      <c r="AUF284" s="28"/>
      <c r="AUG284" s="28"/>
      <c r="AUH284" s="28"/>
      <c r="AUI284" s="28"/>
      <c r="AUJ284" s="28"/>
      <c r="AUK284" s="28"/>
      <c r="AUL284" s="28"/>
      <c r="AUM284" s="28"/>
      <c r="AUN284" s="28"/>
      <c r="AUO284" s="28"/>
      <c r="AUP284" s="28"/>
      <c r="AUQ284" s="28"/>
      <c r="AUR284" s="28"/>
      <c r="AUS284" s="28"/>
      <c r="AUT284" s="28"/>
      <c r="AUU284" s="28"/>
      <c r="AUV284" s="28"/>
      <c r="AUW284" s="28"/>
      <c r="AUX284" s="28"/>
      <c r="AUY284" s="28"/>
      <c r="AUZ284" s="28"/>
      <c r="AVA284" s="28"/>
      <c r="AVB284" s="28"/>
      <c r="AVC284" s="28"/>
      <c r="AVD284" s="28"/>
      <c r="AVE284" s="28"/>
      <c r="AVF284" s="28"/>
      <c r="AVG284" s="28"/>
      <c r="AVH284" s="28"/>
      <c r="AVI284" s="28"/>
      <c r="AVJ284" s="28"/>
      <c r="AVK284" s="28"/>
      <c r="AVL284" s="28"/>
      <c r="AVM284" s="28"/>
      <c r="AVN284" s="28"/>
      <c r="AVO284" s="28"/>
      <c r="AVP284" s="28"/>
      <c r="AVQ284" s="28"/>
      <c r="AVR284" s="28"/>
      <c r="AVS284" s="28"/>
      <c r="AVT284" s="28"/>
      <c r="AVU284" s="28"/>
      <c r="AVV284" s="28"/>
      <c r="AVW284" s="28"/>
      <c r="AVX284" s="28"/>
      <c r="AVY284" s="28"/>
      <c r="AVZ284" s="28"/>
      <c r="AWA284" s="28"/>
      <c r="AWB284" s="28"/>
      <c r="AWC284" s="28"/>
      <c r="AWD284" s="28"/>
      <c r="AWE284" s="28"/>
      <c r="AWF284" s="28"/>
      <c r="AWG284" s="28"/>
      <c r="AWH284" s="28"/>
      <c r="AWI284" s="28"/>
      <c r="AWJ284" s="28"/>
      <c r="AWK284" s="28"/>
      <c r="AWL284" s="28"/>
      <c r="AWM284" s="28"/>
      <c r="AWN284" s="28"/>
      <c r="AWO284" s="28"/>
      <c r="AWP284" s="28"/>
      <c r="AWQ284" s="28"/>
      <c r="AWR284" s="28"/>
      <c r="AWS284" s="28"/>
      <c r="AWT284" s="28"/>
      <c r="AWU284" s="28"/>
      <c r="AWV284" s="28"/>
      <c r="AWW284" s="28"/>
      <c r="AWX284" s="28"/>
      <c r="AWY284" s="28"/>
      <c r="AWZ284" s="28"/>
      <c r="AXA284" s="28"/>
      <c r="AXB284" s="28"/>
      <c r="AXC284" s="28"/>
      <c r="AXD284" s="28"/>
      <c r="AXE284" s="28"/>
      <c r="AXF284" s="28"/>
      <c r="AXG284" s="28"/>
      <c r="AXH284" s="28"/>
      <c r="AXI284" s="28"/>
      <c r="AXJ284" s="28"/>
      <c r="AXK284" s="28"/>
      <c r="AXL284" s="28"/>
      <c r="AXM284" s="28"/>
      <c r="AXN284" s="28"/>
      <c r="AXO284" s="28"/>
      <c r="AXP284" s="28"/>
      <c r="AXQ284" s="28"/>
      <c r="AXR284" s="28"/>
      <c r="AXS284" s="28"/>
      <c r="AXT284" s="28"/>
      <c r="AXU284" s="28"/>
      <c r="AXV284" s="28"/>
      <c r="AXW284" s="28"/>
      <c r="AXX284" s="28"/>
      <c r="AXY284" s="28"/>
      <c r="AXZ284" s="28"/>
      <c r="AYA284" s="28"/>
      <c r="AYB284" s="28"/>
      <c r="AYC284" s="28"/>
      <c r="AYD284" s="28"/>
      <c r="AYE284" s="28"/>
      <c r="AYF284" s="28"/>
      <c r="AYG284" s="28"/>
      <c r="AYH284" s="28"/>
      <c r="AYI284" s="28"/>
      <c r="AYJ284" s="28"/>
      <c r="AYK284" s="28"/>
      <c r="AYL284" s="28"/>
      <c r="AYM284" s="28"/>
      <c r="AYN284" s="28"/>
      <c r="AYO284" s="28"/>
      <c r="AYP284" s="28"/>
      <c r="AYQ284" s="28"/>
      <c r="AYR284" s="28"/>
      <c r="AYS284" s="28"/>
      <c r="AYT284" s="28"/>
      <c r="AYU284" s="28"/>
      <c r="AYV284" s="28"/>
      <c r="AYW284" s="28"/>
      <c r="AYX284" s="28"/>
      <c r="AYY284" s="28"/>
      <c r="AYZ284" s="28"/>
      <c r="AZA284" s="28"/>
      <c r="AZB284" s="28"/>
      <c r="AZC284" s="28"/>
      <c r="AZD284" s="28"/>
      <c r="AZE284" s="28"/>
      <c r="AZF284" s="28"/>
      <c r="AZG284" s="28"/>
      <c r="AZH284" s="28"/>
      <c r="AZI284" s="28"/>
      <c r="AZJ284" s="28"/>
      <c r="AZK284" s="28"/>
      <c r="AZL284" s="28"/>
      <c r="AZM284" s="28"/>
      <c r="AZN284" s="28"/>
      <c r="AZO284" s="28"/>
      <c r="AZP284" s="28"/>
      <c r="AZQ284" s="28"/>
      <c r="AZR284" s="28"/>
      <c r="AZS284" s="28"/>
      <c r="AZT284" s="28"/>
      <c r="AZU284" s="28"/>
      <c r="AZV284" s="28"/>
      <c r="AZW284" s="28"/>
      <c r="AZX284" s="28"/>
      <c r="AZY284" s="28"/>
      <c r="AZZ284" s="28"/>
      <c r="BAA284" s="28"/>
      <c r="BAB284" s="28"/>
      <c r="BAC284" s="28"/>
      <c r="BAD284" s="28"/>
      <c r="BAE284" s="28"/>
      <c r="BAF284" s="28"/>
      <c r="BAG284" s="28"/>
      <c r="BAH284" s="28"/>
      <c r="BAI284" s="28"/>
      <c r="BAJ284" s="28"/>
      <c r="BAK284" s="28"/>
      <c r="BAL284" s="28"/>
      <c r="BAM284" s="28"/>
      <c r="BAN284" s="28"/>
      <c r="BAO284" s="28"/>
      <c r="BAP284" s="28"/>
      <c r="BAQ284" s="28"/>
      <c r="BAR284" s="28"/>
      <c r="BAS284" s="28"/>
      <c r="BAT284" s="28"/>
      <c r="BAU284" s="28"/>
      <c r="BAV284" s="28"/>
      <c r="BAW284" s="28"/>
      <c r="BAX284" s="28"/>
      <c r="BAY284" s="28"/>
      <c r="BAZ284" s="28"/>
      <c r="BBA284" s="28"/>
      <c r="BBB284" s="28"/>
      <c r="BBC284" s="28"/>
      <c r="BBD284" s="28"/>
      <c r="BBE284" s="28"/>
      <c r="BBF284" s="28"/>
      <c r="BBG284" s="28"/>
      <c r="BBH284" s="28"/>
      <c r="BBI284" s="28"/>
      <c r="BBJ284" s="28"/>
      <c r="BBK284" s="28"/>
      <c r="BBL284" s="28"/>
      <c r="BBM284" s="28"/>
      <c r="BBN284" s="28"/>
      <c r="BBO284" s="28"/>
      <c r="BBP284" s="28"/>
      <c r="BBQ284" s="28"/>
      <c r="BBR284" s="28"/>
      <c r="BBS284" s="28"/>
      <c r="BBT284" s="28"/>
      <c r="BBU284" s="28"/>
      <c r="BBV284" s="28"/>
      <c r="BBW284" s="28"/>
      <c r="BBX284" s="28"/>
      <c r="BBY284" s="28"/>
      <c r="BBZ284" s="28"/>
      <c r="BCA284" s="28"/>
      <c r="BCB284" s="28"/>
      <c r="BCC284" s="28"/>
      <c r="BCD284" s="28"/>
      <c r="BCE284" s="28"/>
      <c r="BCF284" s="28"/>
      <c r="BCG284" s="28"/>
      <c r="BCH284" s="28"/>
      <c r="BCI284" s="28"/>
      <c r="BCJ284" s="28"/>
      <c r="BCK284" s="28"/>
      <c r="BCL284" s="28"/>
      <c r="BCM284" s="28"/>
      <c r="BCN284" s="28"/>
      <c r="BCO284" s="28"/>
      <c r="BCP284" s="28"/>
      <c r="BCQ284" s="28"/>
      <c r="BCR284" s="28"/>
      <c r="BCS284" s="28"/>
      <c r="BCT284" s="28"/>
      <c r="BCU284" s="28"/>
      <c r="BCV284" s="28"/>
      <c r="BCW284" s="28"/>
      <c r="BCX284" s="28"/>
      <c r="BCY284" s="28"/>
      <c r="BCZ284" s="28"/>
      <c r="BDA284" s="28"/>
      <c r="BDB284" s="28"/>
      <c r="BDC284" s="28"/>
      <c r="BDD284" s="28"/>
      <c r="BDE284" s="28"/>
      <c r="BDF284" s="28"/>
      <c r="BDG284" s="28"/>
      <c r="BDH284" s="28"/>
      <c r="BDI284" s="28"/>
      <c r="BDJ284" s="28"/>
      <c r="BDK284" s="28"/>
      <c r="BDL284" s="28"/>
      <c r="BDM284" s="28"/>
      <c r="BDN284" s="28"/>
      <c r="BDO284" s="28"/>
      <c r="BDP284" s="28"/>
      <c r="BDQ284" s="28"/>
      <c r="BDR284" s="28"/>
      <c r="BDS284" s="28"/>
      <c r="BDT284" s="28"/>
      <c r="BDU284" s="28"/>
      <c r="BDV284" s="28"/>
      <c r="BDW284" s="28"/>
      <c r="BDX284" s="28"/>
      <c r="BDY284" s="28"/>
      <c r="BDZ284" s="28"/>
      <c r="BEA284" s="28"/>
      <c r="BEB284" s="28"/>
      <c r="BEC284" s="28"/>
      <c r="BED284" s="28"/>
      <c r="BEE284" s="28"/>
      <c r="BEF284" s="28"/>
      <c r="BEG284" s="28"/>
      <c r="BEH284" s="28"/>
      <c r="BEI284" s="28"/>
      <c r="BEJ284" s="28"/>
      <c r="BEK284" s="28"/>
      <c r="BEL284" s="28"/>
      <c r="BEM284" s="28"/>
      <c r="BEN284" s="28"/>
      <c r="BEO284" s="28"/>
      <c r="BEP284" s="28"/>
      <c r="BEQ284" s="28"/>
      <c r="BER284" s="28"/>
      <c r="BES284" s="28"/>
      <c r="BET284" s="28"/>
      <c r="BEU284" s="28"/>
      <c r="BEV284" s="28"/>
      <c r="BEW284" s="28"/>
      <c r="BEX284" s="28"/>
      <c r="BEY284" s="28"/>
      <c r="BEZ284" s="28"/>
      <c r="BFA284" s="28"/>
      <c r="BFB284" s="28"/>
      <c r="BFC284" s="28"/>
      <c r="BFD284" s="28"/>
      <c r="BFE284" s="28"/>
      <c r="BFF284" s="28"/>
      <c r="BFG284" s="28"/>
      <c r="BFH284" s="28"/>
      <c r="BFI284" s="28"/>
      <c r="BFJ284" s="28"/>
      <c r="BFK284" s="28"/>
      <c r="BFL284" s="28"/>
      <c r="BFM284" s="28"/>
      <c r="BFN284" s="28"/>
      <c r="BFO284" s="28"/>
      <c r="BFP284" s="28"/>
      <c r="BFQ284" s="28"/>
      <c r="BFR284" s="28"/>
      <c r="BFS284" s="28"/>
      <c r="BFT284" s="28"/>
      <c r="BFU284" s="28"/>
      <c r="BFV284" s="28"/>
      <c r="BFW284" s="28"/>
      <c r="BFX284" s="28"/>
      <c r="BFY284" s="28"/>
      <c r="BFZ284" s="28"/>
      <c r="BGA284" s="28"/>
      <c r="BGB284" s="28"/>
      <c r="BGC284" s="28"/>
      <c r="BGD284" s="28"/>
      <c r="BGE284" s="28"/>
      <c r="BGF284" s="28"/>
      <c r="BGG284" s="28"/>
      <c r="BGH284" s="28"/>
      <c r="BGI284" s="28"/>
      <c r="BGJ284" s="28"/>
      <c r="BGK284" s="28"/>
      <c r="BGL284" s="28"/>
      <c r="BGM284" s="28"/>
      <c r="BGN284" s="28"/>
      <c r="BGO284" s="28"/>
      <c r="BGP284" s="28"/>
      <c r="BGQ284" s="28"/>
      <c r="BGR284" s="28"/>
      <c r="BGS284" s="28"/>
      <c r="BGT284" s="28"/>
      <c r="BGU284" s="28"/>
      <c r="BGV284" s="28"/>
      <c r="BGW284" s="28"/>
      <c r="BGX284" s="28"/>
      <c r="BGY284" s="28"/>
      <c r="BGZ284" s="28"/>
      <c r="BHA284" s="28"/>
      <c r="BHB284" s="28"/>
      <c r="BHC284" s="28"/>
      <c r="BHD284" s="28"/>
      <c r="BHE284" s="28"/>
      <c r="BHF284" s="28"/>
      <c r="BHG284" s="28"/>
      <c r="BHH284" s="28"/>
      <c r="BHI284" s="28"/>
      <c r="BHJ284" s="28"/>
      <c r="BHK284" s="28"/>
      <c r="BHL284" s="28"/>
      <c r="BHM284" s="28"/>
      <c r="BHN284" s="28"/>
      <c r="BHO284" s="28"/>
      <c r="BHP284" s="28"/>
      <c r="BHQ284" s="28"/>
      <c r="BHR284" s="28"/>
      <c r="BHS284" s="28"/>
      <c r="BHT284" s="28"/>
      <c r="BHU284" s="28"/>
      <c r="BHV284" s="28"/>
      <c r="BHW284" s="28"/>
      <c r="BHX284" s="28"/>
      <c r="BHY284" s="28"/>
      <c r="BHZ284" s="28"/>
      <c r="BIA284" s="28"/>
      <c r="BIB284" s="28"/>
      <c r="BIC284" s="28"/>
      <c r="BID284" s="28"/>
      <c r="BIE284" s="28"/>
      <c r="BIF284" s="28"/>
      <c r="BIG284" s="28"/>
      <c r="BIH284" s="28"/>
      <c r="BII284" s="28"/>
      <c r="BIJ284" s="28"/>
      <c r="BIK284" s="28"/>
      <c r="BIL284" s="28"/>
      <c r="BIM284" s="28"/>
      <c r="BIN284" s="28"/>
      <c r="BIO284" s="28"/>
      <c r="BIP284" s="28"/>
      <c r="BIQ284" s="28"/>
      <c r="BIR284" s="28"/>
      <c r="BIS284" s="28"/>
      <c r="BIT284" s="28"/>
      <c r="BIU284" s="28"/>
      <c r="BIV284" s="28"/>
      <c r="BIW284" s="28"/>
      <c r="BIX284" s="28"/>
      <c r="BIY284" s="28"/>
      <c r="BIZ284" s="28"/>
      <c r="BJA284" s="28"/>
      <c r="BJB284" s="28"/>
      <c r="BJC284" s="28"/>
      <c r="BJD284" s="28"/>
      <c r="BJE284" s="28"/>
      <c r="BJF284" s="28"/>
      <c r="BJG284" s="28"/>
      <c r="BJH284" s="28"/>
      <c r="BJI284" s="28"/>
      <c r="BJJ284" s="28"/>
      <c r="BJK284" s="28"/>
      <c r="BJL284" s="28"/>
      <c r="BJM284" s="28"/>
      <c r="BJN284" s="28"/>
      <c r="BJO284" s="28"/>
      <c r="BJP284" s="28"/>
      <c r="BJQ284" s="28"/>
      <c r="BJR284" s="28"/>
      <c r="BJS284" s="28"/>
      <c r="BJT284" s="28"/>
      <c r="BJU284" s="28"/>
      <c r="BJV284" s="28"/>
      <c r="BJW284" s="28"/>
      <c r="BJX284" s="28"/>
      <c r="BJY284" s="28"/>
      <c r="BJZ284" s="28"/>
      <c r="BKA284" s="28"/>
      <c r="BKB284" s="28"/>
      <c r="BKC284" s="28"/>
      <c r="BKD284" s="28"/>
      <c r="BKE284" s="28"/>
      <c r="BKF284" s="28"/>
      <c r="BKG284" s="28"/>
      <c r="BKH284" s="28"/>
      <c r="BKI284" s="28"/>
      <c r="BKJ284" s="28"/>
      <c r="BKK284" s="28"/>
      <c r="BKL284" s="28"/>
      <c r="BKM284" s="28"/>
      <c r="BKN284" s="28"/>
      <c r="BKO284" s="28"/>
      <c r="BKP284" s="28"/>
      <c r="BKQ284" s="28"/>
      <c r="BKR284" s="28"/>
      <c r="BKS284" s="28"/>
      <c r="BKT284" s="28"/>
      <c r="BKU284" s="28"/>
      <c r="BKV284" s="28"/>
      <c r="BKW284" s="28"/>
      <c r="BKX284" s="28"/>
      <c r="BKY284" s="28"/>
      <c r="BKZ284" s="28"/>
      <c r="BLA284" s="28"/>
      <c r="BLB284" s="28"/>
      <c r="BLC284" s="28"/>
      <c r="BLD284" s="28"/>
      <c r="BLE284" s="28"/>
      <c r="BLF284" s="28"/>
      <c r="BLG284" s="28"/>
      <c r="BLH284" s="28"/>
      <c r="BLI284" s="28"/>
      <c r="BLJ284" s="28"/>
      <c r="BLK284" s="28"/>
      <c r="BLL284" s="28"/>
      <c r="BLM284" s="28"/>
      <c r="BLN284" s="28"/>
      <c r="BLO284" s="28"/>
      <c r="BLP284" s="28"/>
      <c r="BLQ284" s="28"/>
      <c r="BLR284" s="28"/>
      <c r="BLS284" s="28"/>
      <c r="BLT284" s="28"/>
      <c r="BLU284" s="28"/>
      <c r="BLV284" s="28"/>
      <c r="BLW284" s="28"/>
      <c r="BLX284" s="28"/>
      <c r="BLY284" s="28"/>
      <c r="BLZ284" s="28"/>
      <c r="BMA284" s="28"/>
      <c r="BMB284" s="28"/>
      <c r="BMC284" s="28"/>
      <c r="BMD284" s="28"/>
      <c r="BME284" s="28"/>
      <c r="BMF284" s="28"/>
      <c r="BMG284" s="28"/>
      <c r="BMH284" s="28"/>
      <c r="BMI284" s="28"/>
      <c r="BMJ284" s="28"/>
      <c r="BMK284" s="28"/>
      <c r="BML284" s="28"/>
      <c r="BMM284" s="28"/>
      <c r="BMN284" s="28"/>
      <c r="BMO284" s="28"/>
      <c r="BMP284" s="28"/>
      <c r="BMQ284" s="28"/>
      <c r="BMR284" s="28"/>
      <c r="BMS284" s="28"/>
      <c r="BMT284" s="28"/>
      <c r="BMU284" s="28"/>
      <c r="BMV284" s="28"/>
      <c r="BMW284" s="28"/>
      <c r="BMX284" s="28"/>
      <c r="BMY284" s="28"/>
      <c r="BMZ284" s="28"/>
      <c r="BNA284" s="28"/>
      <c r="BNB284" s="28"/>
      <c r="BNC284" s="28"/>
      <c r="BND284" s="28"/>
      <c r="BNE284" s="28"/>
      <c r="BNF284" s="28"/>
      <c r="BNG284" s="28"/>
      <c r="BNH284" s="28"/>
      <c r="BNI284" s="28"/>
      <c r="BNJ284" s="28"/>
      <c r="BNK284" s="28"/>
      <c r="BNL284" s="28"/>
      <c r="BNM284" s="28"/>
      <c r="BNN284" s="28"/>
      <c r="BNO284" s="28"/>
      <c r="BNP284" s="28"/>
      <c r="BNQ284" s="28"/>
      <c r="BNR284" s="28"/>
      <c r="BNS284" s="28"/>
      <c r="BNT284" s="28"/>
      <c r="BNU284" s="28"/>
      <c r="BNV284" s="28"/>
      <c r="BNW284" s="28"/>
      <c r="BNX284" s="28"/>
      <c r="BNY284" s="28"/>
      <c r="BNZ284" s="28"/>
      <c r="BOA284" s="28"/>
      <c r="BOB284" s="28"/>
      <c r="BOC284" s="28"/>
      <c r="BOD284" s="28"/>
      <c r="BOE284" s="28"/>
      <c r="BOF284" s="28"/>
      <c r="BOG284" s="28"/>
      <c r="BOH284" s="28"/>
      <c r="BOI284" s="28"/>
      <c r="BOJ284" s="28"/>
      <c r="BOK284" s="28"/>
      <c r="BOL284" s="28"/>
      <c r="BOM284" s="28"/>
      <c r="BON284" s="28"/>
      <c r="BOO284" s="28"/>
      <c r="BOP284" s="28"/>
      <c r="BOQ284" s="28"/>
      <c r="BOR284" s="28"/>
      <c r="BOS284" s="28"/>
      <c r="BOT284" s="28"/>
      <c r="BOU284" s="28"/>
      <c r="BOV284" s="28"/>
      <c r="BOW284" s="28"/>
      <c r="BOX284" s="28"/>
      <c r="BOY284" s="28"/>
      <c r="BOZ284" s="28"/>
      <c r="BPA284" s="28"/>
      <c r="BPB284" s="28"/>
      <c r="BPC284" s="28"/>
      <c r="BPD284" s="28"/>
      <c r="BPE284" s="28"/>
      <c r="BPF284" s="28"/>
      <c r="BPG284" s="28"/>
      <c r="BPH284" s="28"/>
      <c r="BPI284" s="28"/>
      <c r="BPJ284" s="28"/>
      <c r="BPK284" s="28"/>
      <c r="BPL284" s="28"/>
      <c r="BPM284" s="28"/>
      <c r="BPN284" s="28"/>
      <c r="BPO284" s="28"/>
      <c r="BPP284" s="28"/>
      <c r="BPQ284" s="28"/>
      <c r="BPR284" s="28"/>
      <c r="BPS284" s="28"/>
      <c r="BPT284" s="28"/>
      <c r="BPU284" s="28"/>
      <c r="BPV284" s="28"/>
      <c r="BPW284" s="28"/>
      <c r="BPX284" s="28"/>
      <c r="BPY284" s="28"/>
      <c r="BPZ284" s="28"/>
      <c r="BQA284" s="28"/>
      <c r="BQB284" s="28"/>
      <c r="BQC284" s="28"/>
      <c r="BQD284" s="28"/>
      <c r="BQE284" s="28"/>
      <c r="BQF284" s="28"/>
      <c r="BQG284" s="28"/>
      <c r="BQH284" s="28"/>
      <c r="BQI284" s="28"/>
      <c r="BQJ284" s="28"/>
      <c r="BQK284" s="28"/>
      <c r="BQL284" s="28"/>
      <c r="BQM284" s="28"/>
      <c r="BQN284" s="28"/>
      <c r="BQO284" s="28"/>
      <c r="BQP284" s="28"/>
      <c r="BQQ284" s="28"/>
      <c r="BQR284" s="28"/>
      <c r="BQS284" s="28"/>
      <c r="BQT284" s="28"/>
      <c r="BQU284" s="28"/>
      <c r="BQV284" s="28"/>
      <c r="BQW284" s="28"/>
      <c r="BQX284" s="28"/>
      <c r="BQY284" s="28"/>
      <c r="BQZ284" s="28"/>
      <c r="BRA284" s="28"/>
      <c r="BRB284" s="28"/>
      <c r="BRC284" s="28"/>
      <c r="BRD284" s="28"/>
      <c r="BRE284" s="28"/>
      <c r="BRF284" s="28"/>
      <c r="BRG284" s="28"/>
      <c r="BRH284" s="28"/>
      <c r="BRI284" s="28"/>
      <c r="BRJ284" s="28"/>
      <c r="BRK284" s="28"/>
      <c r="BRL284" s="28"/>
      <c r="BRM284" s="28"/>
      <c r="BRN284" s="28"/>
      <c r="BRO284" s="28"/>
      <c r="BRP284" s="28"/>
      <c r="BRQ284" s="28"/>
      <c r="BRR284" s="28"/>
      <c r="BRS284" s="28"/>
      <c r="BRT284" s="28"/>
      <c r="BRU284" s="28"/>
      <c r="BRV284" s="28"/>
      <c r="BRW284" s="28"/>
      <c r="BRX284" s="28"/>
      <c r="BRY284" s="28"/>
      <c r="BRZ284" s="28"/>
      <c r="BSA284" s="28"/>
      <c r="BSB284" s="28"/>
      <c r="BSC284" s="28"/>
      <c r="BSD284" s="28"/>
      <c r="BSE284" s="28"/>
      <c r="BSF284" s="28"/>
      <c r="BSG284" s="28"/>
      <c r="BSH284" s="28"/>
      <c r="BSI284" s="28"/>
      <c r="BSJ284" s="28"/>
      <c r="BSK284" s="28"/>
      <c r="BSL284" s="28"/>
      <c r="BSM284" s="28"/>
      <c r="BSN284" s="28"/>
      <c r="BSO284" s="28"/>
      <c r="BSP284" s="28"/>
      <c r="BSQ284" s="28"/>
      <c r="BSR284" s="28"/>
      <c r="BSS284" s="28"/>
      <c r="BST284" s="28"/>
      <c r="BSU284" s="28"/>
      <c r="BSV284" s="28"/>
      <c r="BSW284" s="28"/>
      <c r="BSX284" s="28"/>
      <c r="BSY284" s="28"/>
      <c r="BSZ284" s="28"/>
      <c r="BTA284" s="28"/>
      <c r="BTB284" s="28"/>
      <c r="BTC284" s="28"/>
      <c r="BTD284" s="28"/>
      <c r="BTE284" s="28"/>
      <c r="BTF284" s="28"/>
      <c r="BTG284" s="28"/>
      <c r="BTH284" s="28"/>
      <c r="BTI284" s="28"/>
      <c r="BTJ284" s="28"/>
      <c r="BTK284" s="28"/>
      <c r="BTL284" s="28"/>
      <c r="BTM284" s="28"/>
      <c r="BTN284" s="28"/>
      <c r="BTO284" s="28"/>
      <c r="BTP284" s="28"/>
      <c r="BTQ284" s="28"/>
      <c r="BTR284" s="28"/>
      <c r="BTS284" s="28"/>
      <c r="BTT284" s="28"/>
      <c r="BTU284" s="28"/>
      <c r="BTV284" s="28"/>
      <c r="BTW284" s="28"/>
      <c r="BTX284" s="28"/>
      <c r="BTY284" s="28"/>
      <c r="BTZ284" s="28"/>
      <c r="BUA284" s="28"/>
      <c r="BUB284" s="28"/>
      <c r="BUC284" s="28"/>
      <c r="BUD284" s="28"/>
      <c r="BUE284" s="28"/>
      <c r="BUF284" s="28"/>
      <c r="BUG284" s="28"/>
      <c r="BUH284" s="28"/>
      <c r="BUI284" s="28"/>
      <c r="BUJ284" s="28"/>
      <c r="BUK284" s="28"/>
      <c r="BUL284" s="28"/>
      <c r="BUM284" s="28"/>
      <c r="BUN284" s="28"/>
      <c r="BUO284" s="28"/>
      <c r="BUP284" s="28"/>
      <c r="BUQ284" s="28"/>
      <c r="BUR284" s="28"/>
      <c r="BUS284" s="28"/>
      <c r="BUT284" s="28"/>
      <c r="BUU284" s="28"/>
      <c r="BUV284" s="28"/>
      <c r="BUW284" s="28"/>
      <c r="BUX284" s="28"/>
      <c r="BUY284" s="28"/>
      <c r="BUZ284" s="28"/>
      <c r="BVA284" s="28"/>
      <c r="BVB284" s="28"/>
      <c r="BVC284" s="28"/>
      <c r="BVD284" s="28"/>
      <c r="BVE284" s="28"/>
      <c r="BVF284" s="28"/>
      <c r="BVG284" s="28"/>
      <c r="BVH284" s="28"/>
      <c r="BVI284" s="28"/>
      <c r="BVJ284" s="28"/>
      <c r="BVK284" s="28"/>
      <c r="BVL284" s="28"/>
      <c r="BVM284" s="28"/>
      <c r="BVN284" s="28"/>
      <c r="BVO284" s="28"/>
      <c r="BVP284" s="28"/>
      <c r="BVQ284" s="28"/>
      <c r="BVR284" s="28"/>
      <c r="BVS284" s="28"/>
      <c r="BVT284" s="28"/>
      <c r="BVU284" s="28"/>
      <c r="BVV284" s="28"/>
      <c r="BVW284" s="28"/>
      <c r="BVX284" s="28"/>
      <c r="BVY284" s="28"/>
      <c r="BVZ284" s="28"/>
      <c r="BWA284" s="28"/>
      <c r="BWB284" s="28"/>
      <c r="BWC284" s="28"/>
      <c r="BWD284" s="28"/>
      <c r="BWE284" s="28"/>
      <c r="BWF284" s="28"/>
      <c r="BWG284" s="28"/>
      <c r="BWH284" s="28"/>
      <c r="BWI284" s="28"/>
      <c r="BWJ284" s="28"/>
      <c r="BWK284" s="28"/>
      <c r="BWL284" s="28"/>
      <c r="BWM284" s="28"/>
      <c r="BWN284" s="28"/>
      <c r="BWO284" s="28"/>
      <c r="BWP284" s="28"/>
      <c r="BWQ284" s="28"/>
      <c r="BWR284" s="28"/>
      <c r="BWS284" s="28"/>
      <c r="BWT284" s="28"/>
      <c r="BWU284" s="28"/>
      <c r="BWV284" s="28"/>
      <c r="BWW284" s="28"/>
      <c r="BWX284" s="28"/>
      <c r="BWY284" s="28"/>
      <c r="BWZ284" s="28"/>
      <c r="BXA284" s="28"/>
      <c r="BXB284" s="28"/>
      <c r="BXC284" s="28"/>
      <c r="BXD284" s="28"/>
      <c r="BXE284" s="28"/>
      <c r="BXF284" s="28"/>
      <c r="BXG284" s="28"/>
      <c r="BXH284" s="28"/>
      <c r="BXI284" s="28"/>
      <c r="BXJ284" s="28"/>
      <c r="BXK284" s="28"/>
      <c r="BXL284" s="28"/>
      <c r="BXM284" s="28"/>
      <c r="BXN284" s="28"/>
      <c r="BXO284" s="28"/>
      <c r="BXP284" s="28"/>
      <c r="BXQ284" s="28"/>
      <c r="BXR284" s="28"/>
      <c r="BXS284" s="28"/>
      <c r="BXT284" s="28"/>
      <c r="BXU284" s="28"/>
      <c r="BXV284" s="28"/>
      <c r="BXW284" s="28"/>
      <c r="BXX284" s="28"/>
      <c r="BXY284" s="28"/>
      <c r="BXZ284" s="28"/>
      <c r="BYA284" s="28"/>
      <c r="BYB284" s="28"/>
      <c r="BYC284" s="28"/>
      <c r="BYD284" s="28"/>
      <c r="BYE284" s="28"/>
      <c r="BYF284" s="28"/>
      <c r="BYG284" s="28"/>
      <c r="BYH284" s="28"/>
      <c r="BYI284" s="28"/>
      <c r="BYJ284" s="28"/>
      <c r="BYK284" s="28"/>
      <c r="BYL284" s="28"/>
      <c r="BYM284" s="28"/>
      <c r="BYN284" s="28"/>
      <c r="BYO284" s="28"/>
      <c r="BYP284" s="28"/>
      <c r="BYQ284" s="28"/>
      <c r="BYR284" s="28"/>
      <c r="BYS284" s="28"/>
      <c r="BYT284" s="28"/>
      <c r="BYU284" s="28"/>
      <c r="BYV284" s="28"/>
      <c r="BYW284" s="28"/>
      <c r="BYX284" s="28"/>
      <c r="BYY284" s="28"/>
      <c r="BYZ284" s="28"/>
      <c r="BZA284" s="28"/>
      <c r="BZB284" s="28"/>
      <c r="BZC284" s="28"/>
      <c r="BZD284" s="28"/>
      <c r="BZE284" s="28"/>
      <c r="BZF284" s="28"/>
      <c r="BZG284" s="28"/>
      <c r="BZH284" s="28"/>
      <c r="BZI284" s="28"/>
      <c r="BZJ284" s="28"/>
      <c r="BZK284" s="28"/>
      <c r="BZL284" s="28"/>
      <c r="BZM284" s="28"/>
      <c r="BZN284" s="28"/>
      <c r="BZO284" s="28"/>
      <c r="BZP284" s="28"/>
      <c r="BZQ284" s="28"/>
      <c r="BZR284" s="28"/>
      <c r="BZS284" s="28"/>
      <c r="BZT284" s="28"/>
      <c r="BZU284" s="28"/>
      <c r="BZV284" s="28"/>
      <c r="BZW284" s="28"/>
      <c r="BZX284" s="28"/>
      <c r="BZY284" s="28"/>
      <c r="BZZ284" s="28"/>
      <c r="CAA284" s="28"/>
      <c r="CAB284" s="28"/>
      <c r="CAC284" s="28"/>
      <c r="CAD284" s="28"/>
      <c r="CAE284" s="28"/>
      <c r="CAF284" s="28"/>
      <c r="CAG284" s="28"/>
      <c r="CAH284" s="28"/>
      <c r="CAI284" s="28"/>
      <c r="CAJ284" s="28"/>
      <c r="CAK284" s="28"/>
      <c r="CAL284" s="28"/>
      <c r="CAM284" s="28"/>
      <c r="CAN284" s="28"/>
      <c r="CAO284" s="28"/>
      <c r="CAP284" s="28"/>
      <c r="CAQ284" s="28"/>
      <c r="CAR284" s="28"/>
      <c r="CAS284" s="28"/>
      <c r="CAT284" s="28"/>
      <c r="CAU284" s="28"/>
      <c r="CAV284" s="28"/>
      <c r="CAW284" s="28"/>
      <c r="CAX284" s="28"/>
      <c r="CAY284" s="28"/>
      <c r="CAZ284" s="28"/>
      <c r="CBA284" s="28"/>
      <c r="CBB284" s="28"/>
      <c r="CBC284" s="28"/>
      <c r="CBD284" s="28"/>
      <c r="CBE284" s="28"/>
      <c r="CBF284" s="28"/>
      <c r="CBG284" s="28"/>
      <c r="CBH284" s="28"/>
      <c r="CBI284" s="28"/>
      <c r="CBJ284" s="28"/>
      <c r="CBK284" s="28"/>
      <c r="CBL284" s="28"/>
      <c r="CBM284" s="28"/>
      <c r="CBN284" s="28"/>
      <c r="CBO284" s="28"/>
      <c r="CBP284" s="28"/>
      <c r="CBQ284" s="28"/>
      <c r="CBR284" s="28"/>
      <c r="CBS284" s="28"/>
      <c r="CBT284" s="28"/>
      <c r="CBU284" s="28"/>
      <c r="CBV284" s="28"/>
      <c r="CBW284" s="28"/>
      <c r="CBX284" s="28"/>
      <c r="CBY284" s="28"/>
      <c r="CBZ284" s="28"/>
      <c r="CCA284" s="28"/>
      <c r="CCB284" s="28"/>
      <c r="CCC284" s="28"/>
      <c r="CCD284" s="28"/>
      <c r="CCE284" s="28"/>
      <c r="CCF284" s="28"/>
      <c r="CCG284" s="28"/>
      <c r="CCH284" s="28"/>
      <c r="CCI284" s="28"/>
      <c r="CCJ284" s="28"/>
      <c r="CCK284" s="28"/>
      <c r="CCL284" s="28"/>
      <c r="CCM284" s="28"/>
      <c r="CCN284" s="28"/>
      <c r="CCO284" s="28"/>
      <c r="CCP284" s="28"/>
      <c r="CCQ284" s="28"/>
      <c r="CCR284" s="28"/>
      <c r="CCS284" s="28"/>
      <c r="CCT284" s="28"/>
      <c r="CCU284" s="28"/>
      <c r="CCV284" s="28"/>
      <c r="CCW284" s="28"/>
      <c r="CCX284" s="28"/>
      <c r="CCY284" s="28"/>
      <c r="CCZ284" s="28"/>
      <c r="CDA284" s="28"/>
      <c r="CDB284" s="28"/>
      <c r="CDC284" s="28"/>
      <c r="CDD284" s="28"/>
      <c r="CDE284" s="28"/>
      <c r="CDF284" s="28"/>
      <c r="CDG284" s="28"/>
      <c r="CDH284" s="28"/>
      <c r="CDI284" s="28"/>
      <c r="CDJ284" s="28"/>
      <c r="CDK284" s="28"/>
      <c r="CDL284" s="28"/>
      <c r="CDM284" s="28"/>
      <c r="CDN284" s="28"/>
      <c r="CDO284" s="28"/>
      <c r="CDP284" s="28"/>
      <c r="CDQ284" s="28"/>
      <c r="CDR284" s="28"/>
      <c r="CDS284" s="28"/>
      <c r="CDT284" s="28"/>
      <c r="CDU284" s="28"/>
      <c r="CDV284" s="28"/>
      <c r="CDW284" s="28"/>
      <c r="CDX284" s="28"/>
    </row>
    <row r="285" spans="1:2156" ht="15" customHeight="1" x14ac:dyDescent="0.3">
      <c r="A285" s="24">
        <v>3944590</v>
      </c>
      <c r="B285" s="23" t="s">
        <v>20</v>
      </c>
      <c r="C285" s="22">
        <v>9.52</v>
      </c>
      <c r="D285" s="21">
        <v>1</v>
      </c>
      <c r="E285" s="20" t="s">
        <v>19</v>
      </c>
      <c r="F285" s="1"/>
      <c r="H285" s="1"/>
      <c r="I285" s="1"/>
      <c r="J285" s="1"/>
      <c r="K285" s="1"/>
      <c r="L285" s="1"/>
      <c r="M285" s="1"/>
    </row>
    <row r="286" spans="1:2156" s="9" customFormat="1" ht="15" customHeight="1" x14ac:dyDescent="0.35">
      <c r="A286" s="19" t="s">
        <v>991</v>
      </c>
      <c r="B286" s="13" t="s">
        <v>926</v>
      </c>
      <c r="C286" s="311">
        <v>105.5</v>
      </c>
      <c r="D286" s="11">
        <v>6</v>
      </c>
      <c r="E286" s="10" t="s">
        <v>927</v>
      </c>
    </row>
    <row r="287" spans="1:2156" ht="15" customHeight="1" x14ac:dyDescent="0.3">
      <c r="A287" s="84" t="s">
        <v>317</v>
      </c>
      <c r="B287" s="310" t="s">
        <v>316</v>
      </c>
      <c r="C287" s="83">
        <v>69.64</v>
      </c>
      <c r="D287" s="82">
        <v>6</v>
      </c>
      <c r="E287" s="81" t="s">
        <v>315</v>
      </c>
      <c r="F287" s="1"/>
      <c r="H287" s="1"/>
      <c r="I287" s="1"/>
      <c r="J287" s="1"/>
      <c r="K287" s="1"/>
      <c r="L287" s="1"/>
      <c r="M287" s="1"/>
    </row>
    <row r="288" spans="1:2156" ht="15" customHeight="1" x14ac:dyDescent="0.3">
      <c r="A288" s="19" t="s">
        <v>24</v>
      </c>
      <c r="B288" s="13" t="s">
        <v>23</v>
      </c>
      <c r="C288" s="12">
        <v>159.69999999999999</v>
      </c>
      <c r="D288" s="11">
        <v>1</v>
      </c>
      <c r="E288" s="10" t="s">
        <v>14</v>
      </c>
      <c r="F288" s="1"/>
      <c r="H288" s="1"/>
      <c r="I288" s="1"/>
      <c r="J288" s="1"/>
      <c r="K288" s="1"/>
      <c r="L288" s="1"/>
      <c r="M288" s="1"/>
    </row>
    <row r="289" spans="1:2156" s="9" customFormat="1" ht="16" customHeight="1" x14ac:dyDescent="0.35">
      <c r="A289" s="19" t="s">
        <v>970</v>
      </c>
      <c r="B289" s="13" t="s">
        <v>22</v>
      </c>
      <c r="C289" s="12">
        <v>11.11</v>
      </c>
      <c r="D289" s="11">
        <v>1</v>
      </c>
      <c r="E289" s="10" t="s">
        <v>14</v>
      </c>
    </row>
    <row r="290" spans="1:2156" ht="15" customHeight="1" x14ac:dyDescent="0.35">
      <c r="A290" s="19">
        <v>6416337</v>
      </c>
      <c r="B290" s="13" t="s">
        <v>21</v>
      </c>
      <c r="C290" s="12">
        <v>31.14</v>
      </c>
      <c r="D290" s="11">
        <v>1</v>
      </c>
      <c r="E290" s="10" t="s">
        <v>19</v>
      </c>
      <c r="F290" s="9"/>
      <c r="G290" s="9"/>
      <c r="H290" s="1"/>
      <c r="I290" s="1"/>
      <c r="J290" s="1"/>
      <c r="K290" s="1"/>
      <c r="L290" s="1"/>
      <c r="M290" s="1"/>
    </row>
    <row r="291" spans="1:2156" s="9" customFormat="1" ht="14.25" customHeight="1" x14ac:dyDescent="0.35">
      <c r="A291" s="19">
        <v>6858650</v>
      </c>
      <c r="B291" s="13" t="s">
        <v>16</v>
      </c>
      <c r="C291" s="12">
        <v>14.45</v>
      </c>
      <c r="D291" s="11">
        <v>1</v>
      </c>
      <c r="E291" s="10" t="s">
        <v>14</v>
      </c>
    </row>
    <row r="292" spans="1:2156" s="9" customFormat="1" ht="14.25" customHeight="1" x14ac:dyDescent="0.35">
      <c r="A292" s="18" t="str">
        <f>"7190103"</f>
        <v>7190103</v>
      </c>
      <c r="B292" s="17" t="s">
        <v>15</v>
      </c>
      <c r="C292" s="16">
        <v>11.37</v>
      </c>
      <c r="D292" s="15">
        <v>1</v>
      </c>
      <c r="E292" s="15" t="s">
        <v>14</v>
      </c>
    </row>
    <row r="293" spans="1:2156" s="27" customFormat="1" ht="14.25" customHeight="1" thickBot="1" x14ac:dyDescent="0.4">
      <c r="A293" s="237">
        <v>7703475</v>
      </c>
      <c r="B293" s="37" t="s">
        <v>13</v>
      </c>
      <c r="C293" s="26">
        <v>91.89</v>
      </c>
      <c r="D293" s="25">
        <v>1</v>
      </c>
      <c r="E293" s="71" t="s">
        <v>921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  <c r="IT293" s="28"/>
      <c r="IU293" s="28"/>
      <c r="IV293" s="28"/>
      <c r="IW293" s="28"/>
      <c r="IX293" s="28"/>
      <c r="IY293" s="28"/>
      <c r="IZ293" s="28"/>
      <c r="JA293" s="28"/>
      <c r="JB293" s="28"/>
      <c r="JC293" s="28"/>
      <c r="JD293" s="28"/>
      <c r="JE293" s="28"/>
      <c r="JF293" s="28"/>
      <c r="JG293" s="28"/>
      <c r="JH293" s="28"/>
      <c r="JI293" s="28"/>
      <c r="JJ293" s="28"/>
      <c r="JK293" s="28"/>
      <c r="JL293" s="28"/>
      <c r="JM293" s="28"/>
      <c r="JN293" s="28"/>
      <c r="JO293" s="28"/>
      <c r="JP293" s="28"/>
      <c r="JQ293" s="28"/>
      <c r="JR293" s="28"/>
      <c r="JS293" s="28"/>
      <c r="JT293" s="28"/>
      <c r="JU293" s="28"/>
      <c r="JV293" s="28"/>
      <c r="JW293" s="28"/>
      <c r="JX293" s="28"/>
      <c r="JY293" s="28"/>
      <c r="JZ293" s="28"/>
      <c r="KA293" s="28"/>
      <c r="KB293" s="28"/>
      <c r="KC293" s="28"/>
      <c r="KD293" s="28"/>
      <c r="KE293" s="28"/>
      <c r="KF293" s="28"/>
      <c r="KG293" s="28"/>
      <c r="KH293" s="28"/>
      <c r="KI293" s="28"/>
      <c r="KJ293" s="28"/>
      <c r="KK293" s="28"/>
      <c r="KL293" s="28"/>
      <c r="KM293" s="28"/>
      <c r="KN293" s="28"/>
      <c r="KO293" s="28"/>
      <c r="KP293" s="28"/>
      <c r="KQ293" s="28"/>
      <c r="KR293" s="28"/>
      <c r="KS293" s="28"/>
      <c r="KT293" s="28"/>
      <c r="KU293" s="28"/>
      <c r="KV293" s="28"/>
      <c r="KW293" s="28"/>
      <c r="KX293" s="28"/>
      <c r="KY293" s="28"/>
      <c r="KZ293" s="28"/>
      <c r="LA293" s="28"/>
      <c r="LB293" s="28"/>
      <c r="LC293" s="28"/>
      <c r="LD293" s="28"/>
      <c r="LE293" s="28"/>
      <c r="LF293" s="28"/>
      <c r="LG293" s="28"/>
      <c r="LH293" s="28"/>
      <c r="LI293" s="28"/>
      <c r="LJ293" s="28"/>
      <c r="LK293" s="28"/>
      <c r="LL293" s="28"/>
      <c r="LM293" s="28"/>
      <c r="LN293" s="28"/>
      <c r="LO293" s="28"/>
      <c r="LP293" s="28"/>
      <c r="LQ293" s="28"/>
      <c r="LR293" s="28"/>
      <c r="LS293" s="28"/>
      <c r="LT293" s="28"/>
      <c r="LU293" s="28"/>
      <c r="LV293" s="28"/>
      <c r="LW293" s="28"/>
      <c r="LX293" s="28"/>
      <c r="LY293" s="28"/>
      <c r="LZ293" s="28"/>
      <c r="MA293" s="28"/>
      <c r="MB293" s="28"/>
      <c r="MC293" s="28"/>
      <c r="MD293" s="28"/>
      <c r="ME293" s="28"/>
      <c r="MF293" s="28"/>
      <c r="MG293" s="28"/>
      <c r="MH293" s="28"/>
      <c r="MI293" s="28"/>
      <c r="MJ293" s="28"/>
      <c r="MK293" s="28"/>
      <c r="ML293" s="28"/>
      <c r="MM293" s="28"/>
      <c r="MN293" s="28"/>
      <c r="MO293" s="28"/>
      <c r="MP293" s="28"/>
      <c r="MQ293" s="28"/>
      <c r="MR293" s="28"/>
      <c r="MS293" s="28"/>
      <c r="MT293" s="28"/>
      <c r="MU293" s="28"/>
      <c r="MV293" s="28"/>
      <c r="MW293" s="28"/>
      <c r="MX293" s="28"/>
      <c r="MY293" s="28"/>
      <c r="MZ293" s="28"/>
      <c r="NA293" s="28"/>
      <c r="NB293" s="28"/>
      <c r="NC293" s="28"/>
      <c r="ND293" s="28"/>
      <c r="NE293" s="28"/>
      <c r="NF293" s="28"/>
      <c r="NG293" s="28"/>
      <c r="NH293" s="28"/>
      <c r="NI293" s="28"/>
      <c r="NJ293" s="28"/>
      <c r="NK293" s="28"/>
      <c r="NL293" s="28"/>
      <c r="NM293" s="28"/>
      <c r="NN293" s="28"/>
      <c r="NO293" s="28"/>
      <c r="NP293" s="28"/>
      <c r="NQ293" s="28"/>
      <c r="NR293" s="28"/>
      <c r="NS293" s="28"/>
      <c r="NT293" s="28"/>
      <c r="NU293" s="28"/>
      <c r="NV293" s="28"/>
      <c r="NW293" s="28"/>
      <c r="NX293" s="28"/>
      <c r="NY293" s="28"/>
      <c r="NZ293" s="28"/>
      <c r="OA293" s="28"/>
      <c r="OB293" s="28"/>
      <c r="OC293" s="28"/>
      <c r="OD293" s="28"/>
      <c r="OE293" s="28"/>
      <c r="OF293" s="28"/>
      <c r="OG293" s="28"/>
      <c r="OH293" s="28"/>
      <c r="OI293" s="28"/>
      <c r="OJ293" s="28"/>
      <c r="OK293" s="28"/>
      <c r="OL293" s="28"/>
      <c r="OM293" s="28"/>
      <c r="ON293" s="28"/>
      <c r="OO293" s="28"/>
      <c r="OP293" s="28"/>
      <c r="OQ293" s="28"/>
      <c r="OR293" s="28"/>
      <c r="OS293" s="28"/>
      <c r="OT293" s="28"/>
      <c r="OU293" s="28"/>
      <c r="OV293" s="28"/>
      <c r="OW293" s="28"/>
      <c r="OX293" s="28"/>
      <c r="OY293" s="28"/>
      <c r="OZ293" s="28"/>
      <c r="PA293" s="28"/>
      <c r="PB293" s="28"/>
      <c r="PC293" s="28"/>
      <c r="PD293" s="28"/>
      <c r="PE293" s="28"/>
      <c r="PF293" s="28"/>
      <c r="PG293" s="28"/>
      <c r="PH293" s="28"/>
      <c r="PI293" s="28"/>
      <c r="PJ293" s="28"/>
      <c r="PK293" s="28"/>
      <c r="PL293" s="28"/>
      <c r="PM293" s="28"/>
      <c r="PN293" s="28"/>
      <c r="PO293" s="28"/>
      <c r="PP293" s="28"/>
      <c r="PQ293" s="28"/>
      <c r="PR293" s="28"/>
      <c r="PS293" s="28"/>
      <c r="PT293" s="28"/>
      <c r="PU293" s="28"/>
      <c r="PV293" s="28"/>
      <c r="PW293" s="28"/>
      <c r="PX293" s="28"/>
      <c r="PY293" s="28"/>
      <c r="PZ293" s="28"/>
      <c r="QA293" s="28"/>
      <c r="QB293" s="28"/>
      <c r="QC293" s="28"/>
      <c r="QD293" s="28"/>
      <c r="QE293" s="28"/>
      <c r="QF293" s="28"/>
      <c r="QG293" s="28"/>
      <c r="QH293" s="28"/>
      <c r="QI293" s="28"/>
      <c r="QJ293" s="28"/>
      <c r="QK293" s="28"/>
      <c r="QL293" s="28"/>
      <c r="QM293" s="28"/>
      <c r="QN293" s="28"/>
      <c r="QO293" s="28"/>
      <c r="QP293" s="28"/>
      <c r="QQ293" s="28"/>
      <c r="QR293" s="28"/>
      <c r="QS293" s="28"/>
      <c r="QT293" s="28"/>
      <c r="QU293" s="28"/>
      <c r="QV293" s="28"/>
      <c r="QW293" s="28"/>
      <c r="QX293" s="28"/>
      <c r="QY293" s="28"/>
      <c r="QZ293" s="28"/>
      <c r="RA293" s="28"/>
      <c r="RB293" s="28"/>
      <c r="RC293" s="28"/>
      <c r="RD293" s="28"/>
      <c r="RE293" s="28"/>
      <c r="RF293" s="28"/>
      <c r="RG293" s="28"/>
      <c r="RH293" s="28"/>
      <c r="RI293" s="28"/>
      <c r="RJ293" s="28"/>
      <c r="RK293" s="28"/>
      <c r="RL293" s="28"/>
      <c r="RM293" s="28"/>
      <c r="RN293" s="28"/>
      <c r="RO293" s="28"/>
      <c r="RP293" s="28"/>
      <c r="RQ293" s="28"/>
      <c r="RR293" s="28"/>
      <c r="RS293" s="28"/>
      <c r="RT293" s="28"/>
      <c r="RU293" s="28"/>
      <c r="RV293" s="28"/>
      <c r="RW293" s="28"/>
      <c r="RX293" s="28"/>
      <c r="RY293" s="28"/>
      <c r="RZ293" s="28"/>
      <c r="SA293" s="28"/>
      <c r="SB293" s="28"/>
      <c r="SC293" s="28"/>
      <c r="SD293" s="28"/>
      <c r="SE293" s="28"/>
      <c r="SF293" s="28"/>
      <c r="SG293" s="28"/>
      <c r="SH293" s="28"/>
      <c r="SI293" s="28"/>
      <c r="SJ293" s="28"/>
      <c r="SK293" s="28"/>
      <c r="SL293" s="28"/>
      <c r="SM293" s="28"/>
      <c r="SN293" s="28"/>
      <c r="SO293" s="28"/>
      <c r="SP293" s="28"/>
      <c r="SQ293" s="28"/>
      <c r="SR293" s="28"/>
      <c r="SS293" s="28"/>
      <c r="ST293" s="28"/>
      <c r="SU293" s="28"/>
      <c r="SV293" s="28"/>
      <c r="SW293" s="28"/>
      <c r="SX293" s="28"/>
      <c r="SY293" s="28"/>
      <c r="SZ293" s="28"/>
      <c r="TA293" s="28"/>
      <c r="TB293" s="28"/>
      <c r="TC293" s="28"/>
      <c r="TD293" s="28"/>
      <c r="TE293" s="28"/>
      <c r="TF293" s="28"/>
      <c r="TG293" s="28"/>
      <c r="TH293" s="28"/>
      <c r="TI293" s="28"/>
      <c r="TJ293" s="28"/>
      <c r="TK293" s="28"/>
      <c r="TL293" s="28"/>
      <c r="TM293" s="28"/>
      <c r="TN293" s="28"/>
      <c r="TO293" s="28"/>
      <c r="TP293" s="28"/>
      <c r="TQ293" s="28"/>
      <c r="TR293" s="28"/>
      <c r="TS293" s="28"/>
      <c r="TT293" s="28"/>
      <c r="TU293" s="28"/>
      <c r="TV293" s="28"/>
      <c r="TW293" s="28"/>
      <c r="TX293" s="28"/>
      <c r="TY293" s="28"/>
      <c r="TZ293" s="28"/>
      <c r="UA293" s="28"/>
      <c r="UB293" s="28"/>
      <c r="UC293" s="28"/>
      <c r="UD293" s="28"/>
      <c r="UE293" s="28"/>
      <c r="UF293" s="28"/>
      <c r="UG293" s="28"/>
      <c r="UH293" s="28"/>
      <c r="UI293" s="28"/>
      <c r="UJ293" s="28"/>
      <c r="UK293" s="28"/>
      <c r="UL293" s="28"/>
      <c r="UM293" s="28"/>
      <c r="UN293" s="28"/>
      <c r="UO293" s="28"/>
      <c r="UP293" s="28"/>
      <c r="UQ293" s="28"/>
      <c r="UR293" s="28"/>
      <c r="US293" s="28"/>
      <c r="UT293" s="28"/>
      <c r="UU293" s="28"/>
      <c r="UV293" s="28"/>
      <c r="UW293" s="28"/>
      <c r="UX293" s="28"/>
      <c r="UY293" s="28"/>
      <c r="UZ293" s="28"/>
      <c r="VA293" s="28"/>
      <c r="VB293" s="28"/>
      <c r="VC293" s="28"/>
      <c r="VD293" s="28"/>
      <c r="VE293" s="28"/>
      <c r="VF293" s="28"/>
      <c r="VG293" s="28"/>
      <c r="VH293" s="28"/>
      <c r="VI293" s="28"/>
      <c r="VJ293" s="28"/>
      <c r="VK293" s="28"/>
      <c r="VL293" s="28"/>
      <c r="VM293" s="28"/>
      <c r="VN293" s="28"/>
      <c r="VO293" s="28"/>
      <c r="VP293" s="28"/>
      <c r="VQ293" s="28"/>
      <c r="VR293" s="28"/>
      <c r="VS293" s="28"/>
      <c r="VT293" s="28"/>
      <c r="VU293" s="28"/>
      <c r="VV293" s="28"/>
      <c r="VW293" s="28"/>
      <c r="VX293" s="28"/>
      <c r="VY293" s="28"/>
      <c r="VZ293" s="28"/>
      <c r="WA293" s="28"/>
      <c r="WB293" s="28"/>
      <c r="WC293" s="28"/>
      <c r="WD293" s="28"/>
      <c r="WE293" s="28"/>
      <c r="WF293" s="28"/>
      <c r="WG293" s="28"/>
      <c r="WH293" s="28"/>
      <c r="WI293" s="28"/>
      <c r="WJ293" s="28"/>
      <c r="WK293" s="28"/>
      <c r="WL293" s="28"/>
      <c r="WM293" s="28"/>
      <c r="WN293" s="28"/>
      <c r="WO293" s="28"/>
      <c r="WP293" s="28"/>
      <c r="WQ293" s="28"/>
      <c r="WR293" s="28"/>
      <c r="WS293" s="28"/>
      <c r="WT293" s="28"/>
      <c r="WU293" s="28"/>
      <c r="WV293" s="28"/>
      <c r="WW293" s="28"/>
      <c r="WX293" s="28"/>
      <c r="WY293" s="28"/>
      <c r="WZ293" s="28"/>
      <c r="XA293" s="28"/>
      <c r="XB293" s="28"/>
      <c r="XC293" s="28"/>
      <c r="XD293" s="28"/>
      <c r="XE293" s="28"/>
      <c r="XF293" s="28"/>
      <c r="XG293" s="28"/>
      <c r="XH293" s="28"/>
      <c r="XI293" s="28"/>
      <c r="XJ293" s="28"/>
      <c r="XK293" s="28"/>
      <c r="XL293" s="28"/>
      <c r="XM293" s="28"/>
      <c r="XN293" s="28"/>
      <c r="XO293" s="28"/>
      <c r="XP293" s="28"/>
      <c r="XQ293" s="28"/>
      <c r="XR293" s="28"/>
      <c r="XS293" s="28"/>
      <c r="XT293" s="28"/>
      <c r="XU293" s="28"/>
      <c r="XV293" s="28"/>
      <c r="XW293" s="28"/>
      <c r="XX293" s="28"/>
      <c r="XY293" s="28"/>
      <c r="XZ293" s="28"/>
      <c r="YA293" s="28"/>
      <c r="YB293" s="28"/>
      <c r="YC293" s="28"/>
      <c r="YD293" s="28"/>
      <c r="YE293" s="28"/>
      <c r="YF293" s="28"/>
      <c r="YG293" s="28"/>
      <c r="YH293" s="28"/>
      <c r="YI293" s="28"/>
      <c r="YJ293" s="28"/>
      <c r="YK293" s="28"/>
      <c r="YL293" s="28"/>
      <c r="YM293" s="28"/>
      <c r="YN293" s="28"/>
      <c r="YO293" s="28"/>
      <c r="YP293" s="28"/>
      <c r="YQ293" s="28"/>
      <c r="YR293" s="28"/>
      <c r="YS293" s="28"/>
      <c r="YT293" s="28"/>
      <c r="YU293" s="28"/>
      <c r="YV293" s="28"/>
      <c r="YW293" s="28"/>
      <c r="YX293" s="28"/>
      <c r="YY293" s="28"/>
      <c r="YZ293" s="28"/>
      <c r="ZA293" s="28"/>
      <c r="ZB293" s="28"/>
      <c r="ZC293" s="28"/>
      <c r="ZD293" s="28"/>
      <c r="ZE293" s="28"/>
      <c r="ZF293" s="28"/>
      <c r="ZG293" s="28"/>
      <c r="ZH293" s="28"/>
      <c r="ZI293" s="28"/>
      <c r="ZJ293" s="28"/>
      <c r="ZK293" s="28"/>
      <c r="ZL293" s="28"/>
      <c r="ZM293" s="28"/>
      <c r="ZN293" s="28"/>
      <c r="ZO293" s="28"/>
      <c r="ZP293" s="28"/>
      <c r="ZQ293" s="28"/>
      <c r="ZR293" s="28"/>
      <c r="ZS293" s="28"/>
      <c r="ZT293" s="28"/>
      <c r="ZU293" s="28"/>
      <c r="ZV293" s="28"/>
      <c r="ZW293" s="28"/>
      <c r="ZX293" s="28"/>
      <c r="ZY293" s="28"/>
      <c r="ZZ293" s="28"/>
      <c r="AAA293" s="28"/>
      <c r="AAB293" s="28"/>
      <c r="AAC293" s="28"/>
      <c r="AAD293" s="28"/>
      <c r="AAE293" s="28"/>
      <c r="AAF293" s="28"/>
      <c r="AAG293" s="28"/>
      <c r="AAH293" s="28"/>
      <c r="AAI293" s="28"/>
      <c r="AAJ293" s="28"/>
      <c r="AAK293" s="28"/>
      <c r="AAL293" s="28"/>
      <c r="AAM293" s="28"/>
      <c r="AAN293" s="28"/>
      <c r="AAO293" s="28"/>
      <c r="AAP293" s="28"/>
      <c r="AAQ293" s="28"/>
      <c r="AAR293" s="28"/>
      <c r="AAS293" s="28"/>
      <c r="AAT293" s="28"/>
      <c r="AAU293" s="28"/>
      <c r="AAV293" s="28"/>
      <c r="AAW293" s="28"/>
      <c r="AAX293" s="28"/>
      <c r="AAY293" s="28"/>
      <c r="AAZ293" s="28"/>
      <c r="ABA293" s="28"/>
      <c r="ABB293" s="28"/>
      <c r="ABC293" s="28"/>
      <c r="ABD293" s="28"/>
      <c r="ABE293" s="28"/>
      <c r="ABF293" s="28"/>
      <c r="ABG293" s="28"/>
      <c r="ABH293" s="28"/>
      <c r="ABI293" s="28"/>
      <c r="ABJ293" s="28"/>
      <c r="ABK293" s="28"/>
      <c r="ABL293" s="28"/>
      <c r="ABM293" s="28"/>
      <c r="ABN293" s="28"/>
      <c r="ABO293" s="28"/>
      <c r="ABP293" s="28"/>
      <c r="ABQ293" s="28"/>
      <c r="ABR293" s="28"/>
      <c r="ABS293" s="28"/>
      <c r="ABT293" s="28"/>
      <c r="ABU293" s="28"/>
      <c r="ABV293" s="28"/>
      <c r="ABW293" s="28"/>
      <c r="ABX293" s="28"/>
      <c r="ABY293" s="28"/>
      <c r="ABZ293" s="28"/>
      <c r="ACA293" s="28"/>
      <c r="ACB293" s="28"/>
      <c r="ACC293" s="28"/>
      <c r="ACD293" s="28"/>
      <c r="ACE293" s="28"/>
      <c r="ACF293" s="28"/>
      <c r="ACG293" s="28"/>
      <c r="ACH293" s="28"/>
      <c r="ACI293" s="28"/>
      <c r="ACJ293" s="28"/>
      <c r="ACK293" s="28"/>
      <c r="ACL293" s="28"/>
      <c r="ACM293" s="28"/>
      <c r="ACN293" s="28"/>
      <c r="ACO293" s="28"/>
      <c r="ACP293" s="28"/>
      <c r="ACQ293" s="28"/>
      <c r="ACR293" s="28"/>
      <c r="ACS293" s="28"/>
      <c r="ACT293" s="28"/>
      <c r="ACU293" s="28"/>
      <c r="ACV293" s="28"/>
      <c r="ACW293" s="28"/>
      <c r="ACX293" s="28"/>
      <c r="ACY293" s="28"/>
      <c r="ACZ293" s="28"/>
      <c r="ADA293" s="28"/>
      <c r="ADB293" s="28"/>
      <c r="ADC293" s="28"/>
      <c r="ADD293" s="28"/>
      <c r="ADE293" s="28"/>
      <c r="ADF293" s="28"/>
      <c r="ADG293" s="28"/>
      <c r="ADH293" s="28"/>
      <c r="ADI293" s="28"/>
      <c r="ADJ293" s="28"/>
      <c r="ADK293" s="28"/>
      <c r="ADL293" s="28"/>
      <c r="ADM293" s="28"/>
      <c r="ADN293" s="28"/>
      <c r="ADO293" s="28"/>
      <c r="ADP293" s="28"/>
      <c r="ADQ293" s="28"/>
      <c r="ADR293" s="28"/>
      <c r="ADS293" s="28"/>
      <c r="ADT293" s="28"/>
      <c r="ADU293" s="28"/>
      <c r="ADV293" s="28"/>
      <c r="ADW293" s="28"/>
      <c r="ADX293" s="28"/>
      <c r="ADY293" s="28"/>
      <c r="ADZ293" s="28"/>
      <c r="AEA293" s="28"/>
      <c r="AEB293" s="28"/>
      <c r="AEC293" s="28"/>
      <c r="AED293" s="28"/>
      <c r="AEE293" s="28"/>
      <c r="AEF293" s="28"/>
      <c r="AEG293" s="28"/>
      <c r="AEH293" s="28"/>
      <c r="AEI293" s="28"/>
      <c r="AEJ293" s="28"/>
      <c r="AEK293" s="28"/>
      <c r="AEL293" s="28"/>
      <c r="AEM293" s="28"/>
      <c r="AEN293" s="28"/>
      <c r="AEO293" s="28"/>
      <c r="AEP293" s="28"/>
      <c r="AEQ293" s="28"/>
      <c r="AER293" s="28"/>
      <c r="AES293" s="28"/>
      <c r="AET293" s="28"/>
      <c r="AEU293" s="28"/>
      <c r="AEV293" s="28"/>
      <c r="AEW293" s="28"/>
      <c r="AEX293" s="28"/>
      <c r="AEY293" s="28"/>
      <c r="AEZ293" s="28"/>
      <c r="AFA293" s="28"/>
      <c r="AFB293" s="28"/>
      <c r="AFC293" s="28"/>
      <c r="AFD293" s="28"/>
      <c r="AFE293" s="28"/>
      <c r="AFF293" s="28"/>
      <c r="AFG293" s="28"/>
      <c r="AFH293" s="28"/>
      <c r="AFI293" s="28"/>
      <c r="AFJ293" s="28"/>
      <c r="AFK293" s="28"/>
      <c r="AFL293" s="28"/>
      <c r="AFM293" s="28"/>
      <c r="AFN293" s="28"/>
      <c r="AFO293" s="28"/>
      <c r="AFP293" s="28"/>
      <c r="AFQ293" s="28"/>
      <c r="AFR293" s="28"/>
      <c r="AFS293" s="28"/>
      <c r="AFT293" s="28"/>
      <c r="AFU293" s="28"/>
      <c r="AFV293" s="28"/>
      <c r="AFW293" s="28"/>
      <c r="AFX293" s="28"/>
      <c r="AFY293" s="28"/>
      <c r="AFZ293" s="28"/>
      <c r="AGA293" s="28"/>
      <c r="AGB293" s="28"/>
      <c r="AGC293" s="28"/>
      <c r="AGD293" s="28"/>
      <c r="AGE293" s="28"/>
      <c r="AGF293" s="28"/>
      <c r="AGG293" s="28"/>
      <c r="AGH293" s="28"/>
      <c r="AGI293" s="28"/>
      <c r="AGJ293" s="28"/>
      <c r="AGK293" s="28"/>
      <c r="AGL293" s="28"/>
      <c r="AGM293" s="28"/>
      <c r="AGN293" s="28"/>
      <c r="AGO293" s="28"/>
      <c r="AGP293" s="28"/>
      <c r="AGQ293" s="28"/>
      <c r="AGR293" s="28"/>
      <c r="AGS293" s="28"/>
      <c r="AGT293" s="28"/>
      <c r="AGU293" s="28"/>
      <c r="AGV293" s="28"/>
      <c r="AGW293" s="28"/>
      <c r="AGX293" s="28"/>
      <c r="AGY293" s="28"/>
      <c r="AGZ293" s="28"/>
      <c r="AHA293" s="28"/>
      <c r="AHB293" s="28"/>
      <c r="AHC293" s="28"/>
      <c r="AHD293" s="28"/>
      <c r="AHE293" s="28"/>
      <c r="AHF293" s="28"/>
      <c r="AHG293" s="28"/>
      <c r="AHH293" s="28"/>
      <c r="AHI293" s="28"/>
      <c r="AHJ293" s="28"/>
      <c r="AHK293" s="28"/>
      <c r="AHL293" s="28"/>
      <c r="AHM293" s="28"/>
      <c r="AHN293" s="28"/>
      <c r="AHO293" s="28"/>
      <c r="AHP293" s="28"/>
      <c r="AHQ293" s="28"/>
      <c r="AHR293" s="28"/>
      <c r="AHS293" s="28"/>
      <c r="AHT293" s="28"/>
      <c r="AHU293" s="28"/>
      <c r="AHV293" s="28"/>
      <c r="AHW293" s="28"/>
      <c r="AHX293" s="28"/>
      <c r="AHY293" s="28"/>
      <c r="AHZ293" s="28"/>
      <c r="AIA293" s="28"/>
      <c r="AIB293" s="28"/>
      <c r="AIC293" s="28"/>
      <c r="AID293" s="28"/>
      <c r="AIE293" s="28"/>
      <c r="AIF293" s="28"/>
      <c r="AIG293" s="28"/>
      <c r="AIH293" s="28"/>
      <c r="AII293" s="28"/>
      <c r="AIJ293" s="28"/>
      <c r="AIK293" s="28"/>
      <c r="AIL293" s="28"/>
      <c r="AIM293" s="28"/>
      <c r="AIN293" s="28"/>
      <c r="AIO293" s="28"/>
      <c r="AIP293" s="28"/>
      <c r="AIQ293" s="28"/>
      <c r="AIR293" s="28"/>
      <c r="AIS293" s="28"/>
      <c r="AIT293" s="28"/>
      <c r="AIU293" s="28"/>
      <c r="AIV293" s="28"/>
      <c r="AIW293" s="28"/>
      <c r="AIX293" s="28"/>
      <c r="AIY293" s="28"/>
      <c r="AIZ293" s="28"/>
      <c r="AJA293" s="28"/>
      <c r="AJB293" s="28"/>
      <c r="AJC293" s="28"/>
      <c r="AJD293" s="28"/>
      <c r="AJE293" s="28"/>
      <c r="AJF293" s="28"/>
      <c r="AJG293" s="28"/>
      <c r="AJH293" s="28"/>
      <c r="AJI293" s="28"/>
      <c r="AJJ293" s="28"/>
      <c r="AJK293" s="28"/>
      <c r="AJL293" s="28"/>
      <c r="AJM293" s="28"/>
      <c r="AJN293" s="28"/>
      <c r="AJO293" s="28"/>
      <c r="AJP293" s="28"/>
      <c r="AJQ293" s="28"/>
      <c r="AJR293" s="28"/>
      <c r="AJS293" s="28"/>
      <c r="AJT293" s="28"/>
      <c r="AJU293" s="28"/>
      <c r="AJV293" s="28"/>
      <c r="AJW293" s="28"/>
      <c r="AJX293" s="28"/>
      <c r="AJY293" s="28"/>
      <c r="AJZ293" s="28"/>
      <c r="AKA293" s="28"/>
      <c r="AKB293" s="28"/>
      <c r="AKC293" s="28"/>
      <c r="AKD293" s="28"/>
      <c r="AKE293" s="28"/>
      <c r="AKF293" s="28"/>
      <c r="AKG293" s="28"/>
      <c r="AKH293" s="28"/>
      <c r="AKI293" s="28"/>
      <c r="AKJ293" s="28"/>
      <c r="AKK293" s="28"/>
      <c r="AKL293" s="28"/>
      <c r="AKM293" s="28"/>
      <c r="AKN293" s="28"/>
      <c r="AKO293" s="28"/>
      <c r="AKP293" s="28"/>
      <c r="AKQ293" s="28"/>
      <c r="AKR293" s="28"/>
      <c r="AKS293" s="28"/>
      <c r="AKT293" s="28"/>
      <c r="AKU293" s="28"/>
      <c r="AKV293" s="28"/>
      <c r="AKW293" s="28"/>
      <c r="AKX293" s="28"/>
      <c r="AKY293" s="28"/>
      <c r="AKZ293" s="28"/>
      <c r="ALA293" s="28"/>
      <c r="ALB293" s="28"/>
      <c r="ALC293" s="28"/>
      <c r="ALD293" s="28"/>
      <c r="ALE293" s="28"/>
      <c r="ALF293" s="28"/>
      <c r="ALG293" s="28"/>
      <c r="ALH293" s="28"/>
      <c r="ALI293" s="28"/>
      <c r="ALJ293" s="28"/>
      <c r="ALK293" s="28"/>
      <c r="ALL293" s="28"/>
      <c r="ALM293" s="28"/>
      <c r="ALN293" s="28"/>
      <c r="ALO293" s="28"/>
      <c r="ALP293" s="28"/>
      <c r="ALQ293" s="28"/>
      <c r="ALR293" s="28"/>
      <c r="ALS293" s="28"/>
      <c r="ALT293" s="28"/>
      <c r="ALU293" s="28"/>
      <c r="ALV293" s="28"/>
      <c r="ALW293" s="28"/>
      <c r="ALX293" s="28"/>
      <c r="ALY293" s="28"/>
      <c r="ALZ293" s="28"/>
      <c r="AMA293" s="28"/>
      <c r="AMB293" s="28"/>
      <c r="AMC293" s="28"/>
      <c r="AMD293" s="28"/>
      <c r="AME293" s="28"/>
      <c r="AMF293" s="28"/>
      <c r="AMG293" s="28"/>
      <c r="AMH293" s="28"/>
      <c r="AMI293" s="28"/>
      <c r="AMJ293" s="28"/>
      <c r="AMK293" s="28"/>
      <c r="AML293" s="28"/>
      <c r="AMM293" s="28"/>
      <c r="AMN293" s="28"/>
      <c r="AMO293" s="28"/>
      <c r="AMP293" s="28"/>
      <c r="AMQ293" s="28"/>
      <c r="AMR293" s="28"/>
      <c r="AMS293" s="28"/>
      <c r="AMT293" s="28"/>
      <c r="AMU293" s="28"/>
      <c r="AMV293" s="28"/>
      <c r="AMW293" s="28"/>
      <c r="AMX293" s="28"/>
      <c r="AMY293" s="28"/>
      <c r="AMZ293" s="28"/>
      <c r="ANA293" s="28"/>
      <c r="ANB293" s="28"/>
      <c r="ANC293" s="28"/>
      <c r="AND293" s="28"/>
      <c r="ANE293" s="28"/>
      <c r="ANF293" s="28"/>
      <c r="ANG293" s="28"/>
      <c r="ANH293" s="28"/>
      <c r="ANI293" s="28"/>
      <c r="ANJ293" s="28"/>
      <c r="ANK293" s="28"/>
      <c r="ANL293" s="28"/>
      <c r="ANM293" s="28"/>
      <c r="ANN293" s="28"/>
      <c r="ANO293" s="28"/>
      <c r="ANP293" s="28"/>
      <c r="ANQ293" s="28"/>
      <c r="ANR293" s="28"/>
      <c r="ANS293" s="28"/>
      <c r="ANT293" s="28"/>
      <c r="ANU293" s="28"/>
      <c r="ANV293" s="28"/>
      <c r="ANW293" s="28"/>
      <c r="ANX293" s="28"/>
      <c r="ANY293" s="28"/>
      <c r="ANZ293" s="28"/>
      <c r="AOA293" s="28"/>
      <c r="AOB293" s="28"/>
      <c r="AOC293" s="28"/>
      <c r="AOD293" s="28"/>
      <c r="AOE293" s="28"/>
      <c r="AOF293" s="28"/>
      <c r="AOG293" s="28"/>
      <c r="AOH293" s="28"/>
      <c r="AOI293" s="28"/>
      <c r="AOJ293" s="28"/>
      <c r="AOK293" s="28"/>
      <c r="AOL293" s="28"/>
      <c r="AOM293" s="28"/>
      <c r="AON293" s="28"/>
      <c r="AOO293" s="28"/>
      <c r="AOP293" s="28"/>
      <c r="AOQ293" s="28"/>
      <c r="AOR293" s="28"/>
      <c r="AOS293" s="28"/>
      <c r="AOT293" s="28"/>
      <c r="AOU293" s="28"/>
      <c r="AOV293" s="28"/>
      <c r="AOW293" s="28"/>
      <c r="AOX293" s="28"/>
      <c r="AOY293" s="28"/>
      <c r="AOZ293" s="28"/>
      <c r="APA293" s="28"/>
      <c r="APB293" s="28"/>
      <c r="APC293" s="28"/>
      <c r="APD293" s="28"/>
      <c r="APE293" s="28"/>
      <c r="APF293" s="28"/>
      <c r="APG293" s="28"/>
      <c r="APH293" s="28"/>
      <c r="API293" s="28"/>
      <c r="APJ293" s="28"/>
      <c r="APK293" s="28"/>
      <c r="APL293" s="28"/>
      <c r="APM293" s="28"/>
      <c r="APN293" s="28"/>
      <c r="APO293" s="28"/>
      <c r="APP293" s="28"/>
      <c r="APQ293" s="28"/>
      <c r="APR293" s="28"/>
      <c r="APS293" s="28"/>
      <c r="APT293" s="28"/>
      <c r="APU293" s="28"/>
      <c r="APV293" s="28"/>
      <c r="APW293" s="28"/>
      <c r="APX293" s="28"/>
      <c r="APY293" s="28"/>
      <c r="APZ293" s="28"/>
      <c r="AQA293" s="28"/>
      <c r="AQB293" s="28"/>
      <c r="AQC293" s="28"/>
      <c r="AQD293" s="28"/>
      <c r="AQE293" s="28"/>
      <c r="AQF293" s="28"/>
      <c r="AQG293" s="28"/>
      <c r="AQH293" s="28"/>
      <c r="AQI293" s="28"/>
      <c r="AQJ293" s="28"/>
      <c r="AQK293" s="28"/>
      <c r="AQL293" s="28"/>
      <c r="AQM293" s="28"/>
      <c r="AQN293" s="28"/>
      <c r="AQO293" s="28"/>
      <c r="AQP293" s="28"/>
      <c r="AQQ293" s="28"/>
      <c r="AQR293" s="28"/>
      <c r="AQS293" s="28"/>
      <c r="AQT293" s="28"/>
      <c r="AQU293" s="28"/>
      <c r="AQV293" s="28"/>
      <c r="AQW293" s="28"/>
      <c r="AQX293" s="28"/>
      <c r="AQY293" s="28"/>
      <c r="AQZ293" s="28"/>
      <c r="ARA293" s="28"/>
      <c r="ARB293" s="28"/>
      <c r="ARC293" s="28"/>
      <c r="ARD293" s="28"/>
      <c r="ARE293" s="28"/>
      <c r="ARF293" s="28"/>
      <c r="ARG293" s="28"/>
      <c r="ARH293" s="28"/>
      <c r="ARI293" s="28"/>
      <c r="ARJ293" s="28"/>
      <c r="ARK293" s="28"/>
      <c r="ARL293" s="28"/>
      <c r="ARM293" s="28"/>
      <c r="ARN293" s="28"/>
      <c r="ARO293" s="28"/>
      <c r="ARP293" s="28"/>
      <c r="ARQ293" s="28"/>
      <c r="ARR293" s="28"/>
      <c r="ARS293" s="28"/>
      <c r="ART293" s="28"/>
      <c r="ARU293" s="28"/>
      <c r="ARV293" s="28"/>
      <c r="ARW293" s="28"/>
      <c r="ARX293" s="28"/>
      <c r="ARY293" s="28"/>
      <c r="ARZ293" s="28"/>
      <c r="ASA293" s="28"/>
      <c r="ASB293" s="28"/>
      <c r="ASC293" s="28"/>
      <c r="ASD293" s="28"/>
      <c r="ASE293" s="28"/>
      <c r="ASF293" s="28"/>
      <c r="ASG293" s="28"/>
      <c r="ASH293" s="28"/>
      <c r="ASI293" s="28"/>
      <c r="ASJ293" s="28"/>
      <c r="ASK293" s="28"/>
      <c r="ASL293" s="28"/>
      <c r="ASM293" s="28"/>
      <c r="ASN293" s="28"/>
      <c r="ASO293" s="28"/>
      <c r="ASP293" s="28"/>
      <c r="ASQ293" s="28"/>
      <c r="ASR293" s="28"/>
      <c r="ASS293" s="28"/>
      <c r="AST293" s="28"/>
      <c r="ASU293" s="28"/>
      <c r="ASV293" s="28"/>
      <c r="ASW293" s="28"/>
      <c r="ASX293" s="28"/>
      <c r="ASY293" s="28"/>
      <c r="ASZ293" s="28"/>
      <c r="ATA293" s="28"/>
      <c r="ATB293" s="28"/>
      <c r="ATC293" s="28"/>
      <c r="ATD293" s="28"/>
      <c r="ATE293" s="28"/>
      <c r="ATF293" s="28"/>
      <c r="ATG293" s="28"/>
      <c r="ATH293" s="28"/>
      <c r="ATI293" s="28"/>
      <c r="ATJ293" s="28"/>
      <c r="ATK293" s="28"/>
      <c r="ATL293" s="28"/>
      <c r="ATM293" s="28"/>
      <c r="ATN293" s="28"/>
      <c r="ATO293" s="28"/>
      <c r="ATP293" s="28"/>
      <c r="ATQ293" s="28"/>
      <c r="ATR293" s="28"/>
      <c r="ATS293" s="28"/>
      <c r="ATT293" s="28"/>
      <c r="ATU293" s="28"/>
      <c r="ATV293" s="28"/>
      <c r="ATW293" s="28"/>
      <c r="ATX293" s="28"/>
      <c r="ATY293" s="28"/>
      <c r="ATZ293" s="28"/>
      <c r="AUA293" s="28"/>
      <c r="AUB293" s="28"/>
      <c r="AUC293" s="28"/>
      <c r="AUD293" s="28"/>
      <c r="AUE293" s="28"/>
      <c r="AUF293" s="28"/>
      <c r="AUG293" s="28"/>
      <c r="AUH293" s="28"/>
      <c r="AUI293" s="28"/>
      <c r="AUJ293" s="28"/>
      <c r="AUK293" s="28"/>
      <c r="AUL293" s="28"/>
      <c r="AUM293" s="28"/>
      <c r="AUN293" s="28"/>
      <c r="AUO293" s="28"/>
      <c r="AUP293" s="28"/>
      <c r="AUQ293" s="28"/>
      <c r="AUR293" s="28"/>
      <c r="AUS293" s="28"/>
      <c r="AUT293" s="28"/>
      <c r="AUU293" s="28"/>
      <c r="AUV293" s="28"/>
      <c r="AUW293" s="28"/>
      <c r="AUX293" s="28"/>
      <c r="AUY293" s="28"/>
      <c r="AUZ293" s="28"/>
      <c r="AVA293" s="28"/>
      <c r="AVB293" s="28"/>
      <c r="AVC293" s="28"/>
      <c r="AVD293" s="28"/>
      <c r="AVE293" s="28"/>
      <c r="AVF293" s="28"/>
      <c r="AVG293" s="28"/>
      <c r="AVH293" s="28"/>
      <c r="AVI293" s="28"/>
      <c r="AVJ293" s="28"/>
      <c r="AVK293" s="28"/>
      <c r="AVL293" s="28"/>
      <c r="AVM293" s="28"/>
      <c r="AVN293" s="28"/>
      <c r="AVO293" s="28"/>
      <c r="AVP293" s="28"/>
      <c r="AVQ293" s="28"/>
      <c r="AVR293" s="28"/>
      <c r="AVS293" s="28"/>
      <c r="AVT293" s="28"/>
      <c r="AVU293" s="28"/>
      <c r="AVV293" s="28"/>
      <c r="AVW293" s="28"/>
      <c r="AVX293" s="28"/>
      <c r="AVY293" s="28"/>
      <c r="AVZ293" s="28"/>
      <c r="AWA293" s="28"/>
      <c r="AWB293" s="28"/>
      <c r="AWC293" s="28"/>
      <c r="AWD293" s="28"/>
      <c r="AWE293" s="28"/>
      <c r="AWF293" s="28"/>
      <c r="AWG293" s="28"/>
      <c r="AWH293" s="28"/>
      <c r="AWI293" s="28"/>
      <c r="AWJ293" s="28"/>
      <c r="AWK293" s="28"/>
      <c r="AWL293" s="28"/>
      <c r="AWM293" s="28"/>
      <c r="AWN293" s="28"/>
      <c r="AWO293" s="28"/>
      <c r="AWP293" s="28"/>
      <c r="AWQ293" s="28"/>
      <c r="AWR293" s="28"/>
      <c r="AWS293" s="28"/>
      <c r="AWT293" s="28"/>
      <c r="AWU293" s="28"/>
      <c r="AWV293" s="28"/>
      <c r="AWW293" s="28"/>
      <c r="AWX293" s="28"/>
      <c r="AWY293" s="28"/>
      <c r="AWZ293" s="28"/>
      <c r="AXA293" s="28"/>
      <c r="AXB293" s="28"/>
      <c r="AXC293" s="28"/>
      <c r="AXD293" s="28"/>
      <c r="AXE293" s="28"/>
      <c r="AXF293" s="28"/>
      <c r="AXG293" s="28"/>
      <c r="AXH293" s="28"/>
      <c r="AXI293" s="28"/>
      <c r="AXJ293" s="28"/>
      <c r="AXK293" s="28"/>
      <c r="AXL293" s="28"/>
      <c r="AXM293" s="28"/>
      <c r="AXN293" s="28"/>
      <c r="AXO293" s="28"/>
      <c r="AXP293" s="28"/>
      <c r="AXQ293" s="28"/>
      <c r="AXR293" s="28"/>
      <c r="AXS293" s="28"/>
      <c r="AXT293" s="28"/>
      <c r="AXU293" s="28"/>
      <c r="AXV293" s="28"/>
      <c r="AXW293" s="28"/>
      <c r="AXX293" s="28"/>
      <c r="AXY293" s="28"/>
      <c r="AXZ293" s="28"/>
      <c r="AYA293" s="28"/>
      <c r="AYB293" s="28"/>
      <c r="AYC293" s="28"/>
      <c r="AYD293" s="28"/>
      <c r="AYE293" s="28"/>
      <c r="AYF293" s="28"/>
      <c r="AYG293" s="28"/>
      <c r="AYH293" s="28"/>
      <c r="AYI293" s="28"/>
      <c r="AYJ293" s="28"/>
      <c r="AYK293" s="28"/>
      <c r="AYL293" s="28"/>
      <c r="AYM293" s="28"/>
      <c r="AYN293" s="28"/>
      <c r="AYO293" s="28"/>
      <c r="AYP293" s="28"/>
      <c r="AYQ293" s="28"/>
      <c r="AYR293" s="28"/>
      <c r="AYS293" s="28"/>
      <c r="AYT293" s="28"/>
      <c r="AYU293" s="28"/>
      <c r="AYV293" s="28"/>
      <c r="AYW293" s="28"/>
      <c r="AYX293" s="28"/>
      <c r="AYY293" s="28"/>
      <c r="AYZ293" s="28"/>
      <c r="AZA293" s="28"/>
      <c r="AZB293" s="28"/>
      <c r="AZC293" s="28"/>
      <c r="AZD293" s="28"/>
      <c r="AZE293" s="28"/>
      <c r="AZF293" s="28"/>
      <c r="AZG293" s="28"/>
      <c r="AZH293" s="28"/>
      <c r="AZI293" s="28"/>
      <c r="AZJ293" s="28"/>
      <c r="AZK293" s="28"/>
      <c r="AZL293" s="28"/>
      <c r="AZM293" s="28"/>
      <c r="AZN293" s="28"/>
      <c r="AZO293" s="28"/>
      <c r="AZP293" s="28"/>
      <c r="AZQ293" s="28"/>
      <c r="AZR293" s="28"/>
      <c r="AZS293" s="28"/>
      <c r="AZT293" s="28"/>
      <c r="AZU293" s="28"/>
      <c r="AZV293" s="28"/>
      <c r="AZW293" s="28"/>
      <c r="AZX293" s="28"/>
      <c r="AZY293" s="28"/>
      <c r="AZZ293" s="28"/>
      <c r="BAA293" s="28"/>
      <c r="BAB293" s="28"/>
      <c r="BAC293" s="28"/>
      <c r="BAD293" s="28"/>
      <c r="BAE293" s="28"/>
      <c r="BAF293" s="28"/>
      <c r="BAG293" s="28"/>
      <c r="BAH293" s="28"/>
      <c r="BAI293" s="28"/>
      <c r="BAJ293" s="28"/>
      <c r="BAK293" s="28"/>
      <c r="BAL293" s="28"/>
      <c r="BAM293" s="28"/>
      <c r="BAN293" s="28"/>
      <c r="BAO293" s="28"/>
      <c r="BAP293" s="28"/>
      <c r="BAQ293" s="28"/>
      <c r="BAR293" s="28"/>
      <c r="BAS293" s="28"/>
      <c r="BAT293" s="28"/>
      <c r="BAU293" s="28"/>
      <c r="BAV293" s="28"/>
      <c r="BAW293" s="28"/>
      <c r="BAX293" s="28"/>
      <c r="BAY293" s="28"/>
      <c r="BAZ293" s="28"/>
      <c r="BBA293" s="28"/>
      <c r="BBB293" s="28"/>
      <c r="BBC293" s="28"/>
      <c r="BBD293" s="28"/>
      <c r="BBE293" s="28"/>
      <c r="BBF293" s="28"/>
      <c r="BBG293" s="28"/>
      <c r="BBH293" s="28"/>
      <c r="BBI293" s="28"/>
      <c r="BBJ293" s="28"/>
      <c r="BBK293" s="28"/>
      <c r="BBL293" s="28"/>
      <c r="BBM293" s="28"/>
      <c r="BBN293" s="28"/>
      <c r="BBO293" s="28"/>
      <c r="BBP293" s="28"/>
      <c r="BBQ293" s="28"/>
      <c r="BBR293" s="28"/>
      <c r="BBS293" s="28"/>
      <c r="BBT293" s="28"/>
      <c r="BBU293" s="28"/>
      <c r="BBV293" s="28"/>
      <c r="BBW293" s="28"/>
      <c r="BBX293" s="28"/>
      <c r="BBY293" s="28"/>
      <c r="BBZ293" s="28"/>
      <c r="BCA293" s="28"/>
      <c r="BCB293" s="28"/>
      <c r="BCC293" s="28"/>
      <c r="BCD293" s="28"/>
      <c r="BCE293" s="28"/>
      <c r="BCF293" s="28"/>
      <c r="BCG293" s="28"/>
      <c r="BCH293" s="28"/>
      <c r="BCI293" s="28"/>
      <c r="BCJ293" s="28"/>
      <c r="BCK293" s="28"/>
      <c r="BCL293" s="28"/>
      <c r="BCM293" s="28"/>
      <c r="BCN293" s="28"/>
      <c r="BCO293" s="28"/>
      <c r="BCP293" s="28"/>
      <c r="BCQ293" s="28"/>
      <c r="BCR293" s="28"/>
      <c r="BCS293" s="28"/>
      <c r="BCT293" s="28"/>
      <c r="BCU293" s="28"/>
      <c r="BCV293" s="28"/>
      <c r="BCW293" s="28"/>
      <c r="BCX293" s="28"/>
      <c r="BCY293" s="28"/>
      <c r="BCZ293" s="28"/>
      <c r="BDA293" s="28"/>
      <c r="BDB293" s="28"/>
      <c r="BDC293" s="28"/>
      <c r="BDD293" s="28"/>
      <c r="BDE293" s="28"/>
      <c r="BDF293" s="28"/>
      <c r="BDG293" s="28"/>
      <c r="BDH293" s="28"/>
      <c r="BDI293" s="28"/>
      <c r="BDJ293" s="28"/>
      <c r="BDK293" s="28"/>
      <c r="BDL293" s="28"/>
      <c r="BDM293" s="28"/>
      <c r="BDN293" s="28"/>
      <c r="BDO293" s="28"/>
      <c r="BDP293" s="28"/>
      <c r="BDQ293" s="28"/>
      <c r="BDR293" s="28"/>
      <c r="BDS293" s="28"/>
      <c r="BDT293" s="28"/>
      <c r="BDU293" s="28"/>
      <c r="BDV293" s="28"/>
      <c r="BDW293" s="28"/>
      <c r="BDX293" s="28"/>
      <c r="BDY293" s="28"/>
      <c r="BDZ293" s="28"/>
      <c r="BEA293" s="28"/>
      <c r="BEB293" s="28"/>
      <c r="BEC293" s="28"/>
      <c r="BED293" s="28"/>
      <c r="BEE293" s="28"/>
      <c r="BEF293" s="28"/>
      <c r="BEG293" s="28"/>
      <c r="BEH293" s="28"/>
      <c r="BEI293" s="28"/>
      <c r="BEJ293" s="28"/>
      <c r="BEK293" s="28"/>
      <c r="BEL293" s="28"/>
      <c r="BEM293" s="28"/>
      <c r="BEN293" s="28"/>
      <c r="BEO293" s="28"/>
      <c r="BEP293" s="28"/>
      <c r="BEQ293" s="28"/>
      <c r="BER293" s="28"/>
      <c r="BES293" s="28"/>
      <c r="BET293" s="28"/>
      <c r="BEU293" s="28"/>
      <c r="BEV293" s="28"/>
      <c r="BEW293" s="28"/>
      <c r="BEX293" s="28"/>
      <c r="BEY293" s="28"/>
      <c r="BEZ293" s="28"/>
      <c r="BFA293" s="28"/>
      <c r="BFB293" s="28"/>
      <c r="BFC293" s="28"/>
      <c r="BFD293" s="28"/>
      <c r="BFE293" s="28"/>
      <c r="BFF293" s="28"/>
      <c r="BFG293" s="28"/>
      <c r="BFH293" s="28"/>
      <c r="BFI293" s="28"/>
      <c r="BFJ293" s="28"/>
      <c r="BFK293" s="28"/>
      <c r="BFL293" s="28"/>
      <c r="BFM293" s="28"/>
      <c r="BFN293" s="28"/>
      <c r="BFO293" s="28"/>
      <c r="BFP293" s="28"/>
      <c r="BFQ293" s="28"/>
      <c r="BFR293" s="28"/>
      <c r="BFS293" s="28"/>
      <c r="BFT293" s="28"/>
      <c r="BFU293" s="28"/>
      <c r="BFV293" s="28"/>
      <c r="BFW293" s="28"/>
      <c r="BFX293" s="28"/>
      <c r="BFY293" s="28"/>
      <c r="BFZ293" s="28"/>
      <c r="BGA293" s="28"/>
      <c r="BGB293" s="28"/>
      <c r="BGC293" s="28"/>
      <c r="BGD293" s="28"/>
      <c r="BGE293" s="28"/>
      <c r="BGF293" s="28"/>
      <c r="BGG293" s="28"/>
      <c r="BGH293" s="28"/>
      <c r="BGI293" s="28"/>
      <c r="BGJ293" s="28"/>
      <c r="BGK293" s="28"/>
      <c r="BGL293" s="28"/>
      <c r="BGM293" s="28"/>
      <c r="BGN293" s="28"/>
      <c r="BGO293" s="28"/>
      <c r="BGP293" s="28"/>
      <c r="BGQ293" s="28"/>
      <c r="BGR293" s="28"/>
      <c r="BGS293" s="28"/>
      <c r="BGT293" s="28"/>
      <c r="BGU293" s="28"/>
      <c r="BGV293" s="28"/>
      <c r="BGW293" s="28"/>
      <c r="BGX293" s="28"/>
      <c r="BGY293" s="28"/>
      <c r="BGZ293" s="28"/>
      <c r="BHA293" s="28"/>
      <c r="BHB293" s="28"/>
      <c r="BHC293" s="28"/>
      <c r="BHD293" s="28"/>
      <c r="BHE293" s="28"/>
      <c r="BHF293" s="28"/>
      <c r="BHG293" s="28"/>
      <c r="BHH293" s="28"/>
      <c r="BHI293" s="28"/>
      <c r="BHJ293" s="28"/>
      <c r="BHK293" s="28"/>
      <c r="BHL293" s="28"/>
      <c r="BHM293" s="28"/>
      <c r="BHN293" s="28"/>
      <c r="BHO293" s="28"/>
      <c r="BHP293" s="28"/>
      <c r="BHQ293" s="28"/>
      <c r="BHR293" s="28"/>
      <c r="BHS293" s="28"/>
      <c r="BHT293" s="28"/>
      <c r="BHU293" s="28"/>
      <c r="BHV293" s="28"/>
      <c r="BHW293" s="28"/>
      <c r="BHX293" s="28"/>
      <c r="BHY293" s="28"/>
      <c r="BHZ293" s="28"/>
      <c r="BIA293" s="28"/>
      <c r="BIB293" s="28"/>
      <c r="BIC293" s="28"/>
      <c r="BID293" s="28"/>
      <c r="BIE293" s="28"/>
      <c r="BIF293" s="28"/>
      <c r="BIG293" s="28"/>
      <c r="BIH293" s="28"/>
      <c r="BII293" s="28"/>
      <c r="BIJ293" s="28"/>
      <c r="BIK293" s="28"/>
      <c r="BIL293" s="28"/>
      <c r="BIM293" s="28"/>
      <c r="BIN293" s="28"/>
      <c r="BIO293" s="28"/>
      <c r="BIP293" s="28"/>
      <c r="BIQ293" s="28"/>
      <c r="BIR293" s="28"/>
      <c r="BIS293" s="28"/>
      <c r="BIT293" s="28"/>
      <c r="BIU293" s="28"/>
      <c r="BIV293" s="28"/>
      <c r="BIW293" s="28"/>
      <c r="BIX293" s="28"/>
      <c r="BIY293" s="28"/>
      <c r="BIZ293" s="28"/>
      <c r="BJA293" s="28"/>
      <c r="BJB293" s="28"/>
      <c r="BJC293" s="28"/>
      <c r="BJD293" s="28"/>
      <c r="BJE293" s="28"/>
      <c r="BJF293" s="28"/>
      <c r="BJG293" s="28"/>
      <c r="BJH293" s="28"/>
      <c r="BJI293" s="28"/>
      <c r="BJJ293" s="28"/>
      <c r="BJK293" s="28"/>
      <c r="BJL293" s="28"/>
      <c r="BJM293" s="28"/>
      <c r="BJN293" s="28"/>
      <c r="BJO293" s="28"/>
      <c r="BJP293" s="28"/>
      <c r="BJQ293" s="28"/>
      <c r="BJR293" s="28"/>
      <c r="BJS293" s="28"/>
      <c r="BJT293" s="28"/>
      <c r="BJU293" s="28"/>
      <c r="BJV293" s="28"/>
      <c r="BJW293" s="28"/>
      <c r="BJX293" s="28"/>
      <c r="BJY293" s="28"/>
      <c r="BJZ293" s="28"/>
      <c r="BKA293" s="28"/>
      <c r="BKB293" s="28"/>
      <c r="BKC293" s="28"/>
      <c r="BKD293" s="28"/>
      <c r="BKE293" s="28"/>
      <c r="BKF293" s="28"/>
      <c r="BKG293" s="28"/>
      <c r="BKH293" s="28"/>
      <c r="BKI293" s="28"/>
      <c r="BKJ293" s="28"/>
      <c r="BKK293" s="28"/>
      <c r="BKL293" s="28"/>
      <c r="BKM293" s="28"/>
      <c r="BKN293" s="28"/>
      <c r="BKO293" s="28"/>
      <c r="BKP293" s="28"/>
      <c r="BKQ293" s="28"/>
      <c r="BKR293" s="28"/>
      <c r="BKS293" s="28"/>
      <c r="BKT293" s="28"/>
      <c r="BKU293" s="28"/>
      <c r="BKV293" s="28"/>
      <c r="BKW293" s="28"/>
      <c r="BKX293" s="28"/>
      <c r="BKY293" s="28"/>
      <c r="BKZ293" s="28"/>
      <c r="BLA293" s="28"/>
      <c r="BLB293" s="28"/>
      <c r="BLC293" s="28"/>
      <c r="BLD293" s="28"/>
      <c r="BLE293" s="28"/>
      <c r="BLF293" s="28"/>
      <c r="BLG293" s="28"/>
      <c r="BLH293" s="28"/>
      <c r="BLI293" s="28"/>
      <c r="BLJ293" s="28"/>
      <c r="BLK293" s="28"/>
      <c r="BLL293" s="28"/>
      <c r="BLM293" s="28"/>
      <c r="BLN293" s="28"/>
      <c r="BLO293" s="28"/>
      <c r="BLP293" s="28"/>
      <c r="BLQ293" s="28"/>
      <c r="BLR293" s="28"/>
      <c r="BLS293" s="28"/>
      <c r="BLT293" s="28"/>
      <c r="BLU293" s="28"/>
      <c r="BLV293" s="28"/>
      <c r="BLW293" s="28"/>
      <c r="BLX293" s="28"/>
      <c r="BLY293" s="28"/>
      <c r="BLZ293" s="28"/>
      <c r="BMA293" s="28"/>
      <c r="BMB293" s="28"/>
      <c r="BMC293" s="28"/>
      <c r="BMD293" s="28"/>
      <c r="BME293" s="28"/>
      <c r="BMF293" s="28"/>
      <c r="BMG293" s="28"/>
      <c r="BMH293" s="28"/>
      <c r="BMI293" s="28"/>
      <c r="BMJ293" s="28"/>
      <c r="BMK293" s="28"/>
      <c r="BML293" s="28"/>
      <c r="BMM293" s="28"/>
      <c r="BMN293" s="28"/>
      <c r="BMO293" s="28"/>
      <c r="BMP293" s="28"/>
      <c r="BMQ293" s="28"/>
      <c r="BMR293" s="28"/>
      <c r="BMS293" s="28"/>
      <c r="BMT293" s="28"/>
      <c r="BMU293" s="28"/>
      <c r="BMV293" s="28"/>
      <c r="BMW293" s="28"/>
      <c r="BMX293" s="28"/>
      <c r="BMY293" s="28"/>
      <c r="BMZ293" s="28"/>
      <c r="BNA293" s="28"/>
      <c r="BNB293" s="28"/>
      <c r="BNC293" s="28"/>
      <c r="BND293" s="28"/>
      <c r="BNE293" s="28"/>
      <c r="BNF293" s="28"/>
      <c r="BNG293" s="28"/>
      <c r="BNH293" s="28"/>
      <c r="BNI293" s="28"/>
      <c r="BNJ293" s="28"/>
      <c r="BNK293" s="28"/>
      <c r="BNL293" s="28"/>
      <c r="BNM293" s="28"/>
      <c r="BNN293" s="28"/>
      <c r="BNO293" s="28"/>
      <c r="BNP293" s="28"/>
      <c r="BNQ293" s="28"/>
      <c r="BNR293" s="28"/>
      <c r="BNS293" s="28"/>
      <c r="BNT293" s="28"/>
      <c r="BNU293" s="28"/>
      <c r="BNV293" s="28"/>
      <c r="BNW293" s="28"/>
      <c r="BNX293" s="28"/>
      <c r="BNY293" s="28"/>
      <c r="BNZ293" s="28"/>
      <c r="BOA293" s="28"/>
      <c r="BOB293" s="28"/>
      <c r="BOC293" s="28"/>
      <c r="BOD293" s="28"/>
      <c r="BOE293" s="28"/>
      <c r="BOF293" s="28"/>
      <c r="BOG293" s="28"/>
      <c r="BOH293" s="28"/>
      <c r="BOI293" s="28"/>
      <c r="BOJ293" s="28"/>
      <c r="BOK293" s="28"/>
      <c r="BOL293" s="28"/>
      <c r="BOM293" s="28"/>
      <c r="BON293" s="28"/>
      <c r="BOO293" s="28"/>
      <c r="BOP293" s="28"/>
      <c r="BOQ293" s="28"/>
      <c r="BOR293" s="28"/>
      <c r="BOS293" s="28"/>
      <c r="BOT293" s="28"/>
      <c r="BOU293" s="28"/>
      <c r="BOV293" s="28"/>
      <c r="BOW293" s="28"/>
      <c r="BOX293" s="28"/>
      <c r="BOY293" s="28"/>
      <c r="BOZ293" s="28"/>
      <c r="BPA293" s="28"/>
      <c r="BPB293" s="28"/>
      <c r="BPC293" s="28"/>
      <c r="BPD293" s="28"/>
      <c r="BPE293" s="28"/>
      <c r="BPF293" s="28"/>
      <c r="BPG293" s="28"/>
      <c r="BPH293" s="28"/>
      <c r="BPI293" s="28"/>
      <c r="BPJ293" s="28"/>
      <c r="BPK293" s="28"/>
      <c r="BPL293" s="28"/>
      <c r="BPM293" s="28"/>
      <c r="BPN293" s="28"/>
      <c r="BPO293" s="28"/>
      <c r="BPP293" s="28"/>
      <c r="BPQ293" s="28"/>
      <c r="BPR293" s="28"/>
      <c r="BPS293" s="28"/>
      <c r="BPT293" s="28"/>
      <c r="BPU293" s="28"/>
      <c r="BPV293" s="28"/>
      <c r="BPW293" s="28"/>
      <c r="BPX293" s="28"/>
      <c r="BPY293" s="28"/>
      <c r="BPZ293" s="28"/>
      <c r="BQA293" s="28"/>
      <c r="BQB293" s="28"/>
      <c r="BQC293" s="28"/>
      <c r="BQD293" s="28"/>
      <c r="BQE293" s="28"/>
      <c r="BQF293" s="28"/>
      <c r="BQG293" s="28"/>
      <c r="BQH293" s="28"/>
      <c r="BQI293" s="28"/>
      <c r="BQJ293" s="28"/>
      <c r="BQK293" s="28"/>
      <c r="BQL293" s="28"/>
      <c r="BQM293" s="28"/>
      <c r="BQN293" s="28"/>
      <c r="BQO293" s="28"/>
      <c r="BQP293" s="28"/>
      <c r="BQQ293" s="28"/>
      <c r="BQR293" s="28"/>
      <c r="BQS293" s="28"/>
      <c r="BQT293" s="28"/>
      <c r="BQU293" s="28"/>
      <c r="BQV293" s="28"/>
      <c r="BQW293" s="28"/>
      <c r="BQX293" s="28"/>
      <c r="BQY293" s="28"/>
      <c r="BQZ293" s="28"/>
      <c r="BRA293" s="28"/>
      <c r="BRB293" s="28"/>
      <c r="BRC293" s="28"/>
      <c r="BRD293" s="28"/>
      <c r="BRE293" s="28"/>
      <c r="BRF293" s="28"/>
      <c r="BRG293" s="28"/>
      <c r="BRH293" s="28"/>
      <c r="BRI293" s="28"/>
      <c r="BRJ293" s="28"/>
      <c r="BRK293" s="28"/>
      <c r="BRL293" s="28"/>
      <c r="BRM293" s="28"/>
      <c r="BRN293" s="28"/>
      <c r="BRO293" s="28"/>
      <c r="BRP293" s="28"/>
      <c r="BRQ293" s="28"/>
      <c r="BRR293" s="28"/>
      <c r="BRS293" s="28"/>
      <c r="BRT293" s="28"/>
      <c r="BRU293" s="28"/>
      <c r="BRV293" s="28"/>
      <c r="BRW293" s="28"/>
      <c r="BRX293" s="28"/>
      <c r="BRY293" s="28"/>
      <c r="BRZ293" s="28"/>
      <c r="BSA293" s="28"/>
      <c r="BSB293" s="28"/>
      <c r="BSC293" s="28"/>
      <c r="BSD293" s="28"/>
      <c r="BSE293" s="28"/>
      <c r="BSF293" s="28"/>
      <c r="BSG293" s="28"/>
      <c r="BSH293" s="28"/>
      <c r="BSI293" s="28"/>
      <c r="BSJ293" s="28"/>
      <c r="BSK293" s="28"/>
      <c r="BSL293" s="28"/>
      <c r="BSM293" s="28"/>
      <c r="BSN293" s="28"/>
      <c r="BSO293" s="28"/>
      <c r="BSP293" s="28"/>
      <c r="BSQ293" s="28"/>
      <c r="BSR293" s="28"/>
      <c r="BSS293" s="28"/>
      <c r="BST293" s="28"/>
      <c r="BSU293" s="28"/>
      <c r="BSV293" s="28"/>
      <c r="BSW293" s="28"/>
      <c r="BSX293" s="28"/>
      <c r="BSY293" s="28"/>
      <c r="BSZ293" s="28"/>
      <c r="BTA293" s="28"/>
      <c r="BTB293" s="28"/>
      <c r="BTC293" s="28"/>
      <c r="BTD293" s="28"/>
      <c r="BTE293" s="28"/>
      <c r="BTF293" s="28"/>
      <c r="BTG293" s="28"/>
      <c r="BTH293" s="28"/>
      <c r="BTI293" s="28"/>
      <c r="BTJ293" s="28"/>
      <c r="BTK293" s="28"/>
      <c r="BTL293" s="28"/>
      <c r="BTM293" s="28"/>
      <c r="BTN293" s="28"/>
      <c r="BTO293" s="28"/>
      <c r="BTP293" s="28"/>
      <c r="BTQ293" s="28"/>
      <c r="BTR293" s="28"/>
      <c r="BTS293" s="28"/>
      <c r="BTT293" s="28"/>
      <c r="BTU293" s="28"/>
      <c r="BTV293" s="28"/>
      <c r="BTW293" s="28"/>
      <c r="BTX293" s="28"/>
      <c r="BTY293" s="28"/>
      <c r="BTZ293" s="28"/>
      <c r="BUA293" s="28"/>
      <c r="BUB293" s="28"/>
      <c r="BUC293" s="28"/>
      <c r="BUD293" s="28"/>
      <c r="BUE293" s="28"/>
      <c r="BUF293" s="28"/>
      <c r="BUG293" s="28"/>
      <c r="BUH293" s="28"/>
      <c r="BUI293" s="28"/>
      <c r="BUJ293" s="28"/>
      <c r="BUK293" s="28"/>
      <c r="BUL293" s="28"/>
      <c r="BUM293" s="28"/>
      <c r="BUN293" s="28"/>
      <c r="BUO293" s="28"/>
      <c r="BUP293" s="28"/>
      <c r="BUQ293" s="28"/>
      <c r="BUR293" s="28"/>
      <c r="BUS293" s="28"/>
      <c r="BUT293" s="28"/>
      <c r="BUU293" s="28"/>
      <c r="BUV293" s="28"/>
      <c r="BUW293" s="28"/>
      <c r="BUX293" s="28"/>
      <c r="BUY293" s="28"/>
      <c r="BUZ293" s="28"/>
      <c r="BVA293" s="28"/>
      <c r="BVB293" s="28"/>
      <c r="BVC293" s="28"/>
      <c r="BVD293" s="28"/>
      <c r="BVE293" s="28"/>
      <c r="BVF293" s="28"/>
      <c r="BVG293" s="28"/>
      <c r="BVH293" s="28"/>
      <c r="BVI293" s="28"/>
      <c r="BVJ293" s="28"/>
      <c r="BVK293" s="28"/>
      <c r="BVL293" s="28"/>
      <c r="BVM293" s="28"/>
      <c r="BVN293" s="28"/>
      <c r="BVO293" s="28"/>
      <c r="BVP293" s="28"/>
      <c r="BVQ293" s="28"/>
      <c r="BVR293" s="28"/>
      <c r="BVS293" s="28"/>
      <c r="BVT293" s="28"/>
      <c r="BVU293" s="28"/>
      <c r="BVV293" s="28"/>
      <c r="BVW293" s="28"/>
      <c r="BVX293" s="28"/>
      <c r="BVY293" s="28"/>
      <c r="BVZ293" s="28"/>
      <c r="BWA293" s="28"/>
      <c r="BWB293" s="28"/>
      <c r="BWC293" s="28"/>
      <c r="BWD293" s="28"/>
      <c r="BWE293" s="28"/>
      <c r="BWF293" s="28"/>
      <c r="BWG293" s="28"/>
      <c r="BWH293" s="28"/>
      <c r="BWI293" s="28"/>
      <c r="BWJ293" s="28"/>
      <c r="BWK293" s="28"/>
      <c r="BWL293" s="28"/>
      <c r="BWM293" s="28"/>
      <c r="BWN293" s="28"/>
      <c r="BWO293" s="28"/>
      <c r="BWP293" s="28"/>
      <c r="BWQ293" s="28"/>
      <c r="BWR293" s="28"/>
      <c r="BWS293" s="28"/>
      <c r="BWT293" s="28"/>
      <c r="BWU293" s="28"/>
      <c r="BWV293" s="28"/>
      <c r="BWW293" s="28"/>
      <c r="BWX293" s="28"/>
      <c r="BWY293" s="28"/>
      <c r="BWZ293" s="28"/>
      <c r="BXA293" s="28"/>
      <c r="BXB293" s="28"/>
      <c r="BXC293" s="28"/>
      <c r="BXD293" s="28"/>
      <c r="BXE293" s="28"/>
      <c r="BXF293" s="28"/>
      <c r="BXG293" s="28"/>
      <c r="BXH293" s="28"/>
      <c r="BXI293" s="28"/>
      <c r="BXJ293" s="28"/>
      <c r="BXK293" s="28"/>
      <c r="BXL293" s="28"/>
      <c r="BXM293" s="28"/>
      <c r="BXN293" s="28"/>
      <c r="BXO293" s="28"/>
      <c r="BXP293" s="28"/>
      <c r="BXQ293" s="28"/>
      <c r="BXR293" s="28"/>
      <c r="BXS293" s="28"/>
      <c r="BXT293" s="28"/>
      <c r="BXU293" s="28"/>
      <c r="BXV293" s="28"/>
      <c r="BXW293" s="28"/>
      <c r="BXX293" s="28"/>
      <c r="BXY293" s="28"/>
      <c r="BXZ293" s="28"/>
      <c r="BYA293" s="28"/>
      <c r="BYB293" s="28"/>
      <c r="BYC293" s="28"/>
      <c r="BYD293" s="28"/>
      <c r="BYE293" s="28"/>
      <c r="BYF293" s="28"/>
      <c r="BYG293" s="28"/>
      <c r="BYH293" s="28"/>
      <c r="BYI293" s="28"/>
      <c r="BYJ293" s="28"/>
      <c r="BYK293" s="28"/>
      <c r="BYL293" s="28"/>
      <c r="BYM293" s="28"/>
      <c r="BYN293" s="28"/>
      <c r="BYO293" s="28"/>
      <c r="BYP293" s="28"/>
      <c r="BYQ293" s="28"/>
      <c r="BYR293" s="28"/>
      <c r="BYS293" s="28"/>
      <c r="BYT293" s="28"/>
      <c r="BYU293" s="28"/>
      <c r="BYV293" s="28"/>
      <c r="BYW293" s="28"/>
      <c r="BYX293" s="28"/>
      <c r="BYY293" s="28"/>
      <c r="BYZ293" s="28"/>
      <c r="BZA293" s="28"/>
      <c r="BZB293" s="28"/>
      <c r="BZC293" s="28"/>
      <c r="BZD293" s="28"/>
      <c r="BZE293" s="28"/>
      <c r="BZF293" s="28"/>
      <c r="BZG293" s="28"/>
      <c r="BZH293" s="28"/>
      <c r="BZI293" s="28"/>
      <c r="BZJ293" s="28"/>
      <c r="BZK293" s="28"/>
      <c r="BZL293" s="28"/>
      <c r="BZM293" s="28"/>
      <c r="BZN293" s="28"/>
      <c r="BZO293" s="28"/>
      <c r="BZP293" s="28"/>
      <c r="BZQ293" s="28"/>
      <c r="BZR293" s="28"/>
      <c r="BZS293" s="28"/>
      <c r="BZT293" s="28"/>
      <c r="BZU293" s="28"/>
      <c r="BZV293" s="28"/>
      <c r="BZW293" s="28"/>
      <c r="BZX293" s="28"/>
      <c r="BZY293" s="28"/>
      <c r="BZZ293" s="28"/>
      <c r="CAA293" s="28"/>
      <c r="CAB293" s="28"/>
      <c r="CAC293" s="28"/>
      <c r="CAD293" s="28"/>
      <c r="CAE293" s="28"/>
      <c r="CAF293" s="28"/>
      <c r="CAG293" s="28"/>
      <c r="CAH293" s="28"/>
      <c r="CAI293" s="28"/>
      <c r="CAJ293" s="28"/>
      <c r="CAK293" s="28"/>
      <c r="CAL293" s="28"/>
      <c r="CAM293" s="28"/>
      <c r="CAN293" s="28"/>
      <c r="CAO293" s="28"/>
      <c r="CAP293" s="28"/>
      <c r="CAQ293" s="28"/>
      <c r="CAR293" s="28"/>
      <c r="CAS293" s="28"/>
      <c r="CAT293" s="28"/>
      <c r="CAU293" s="28"/>
      <c r="CAV293" s="28"/>
      <c r="CAW293" s="28"/>
      <c r="CAX293" s="28"/>
      <c r="CAY293" s="28"/>
      <c r="CAZ293" s="28"/>
      <c r="CBA293" s="28"/>
      <c r="CBB293" s="28"/>
      <c r="CBC293" s="28"/>
      <c r="CBD293" s="28"/>
      <c r="CBE293" s="28"/>
      <c r="CBF293" s="28"/>
      <c r="CBG293" s="28"/>
      <c r="CBH293" s="28"/>
      <c r="CBI293" s="28"/>
      <c r="CBJ293" s="28"/>
      <c r="CBK293" s="28"/>
      <c r="CBL293" s="28"/>
      <c r="CBM293" s="28"/>
      <c r="CBN293" s="28"/>
      <c r="CBO293" s="28"/>
      <c r="CBP293" s="28"/>
      <c r="CBQ293" s="28"/>
      <c r="CBR293" s="28"/>
      <c r="CBS293" s="28"/>
      <c r="CBT293" s="28"/>
      <c r="CBU293" s="28"/>
      <c r="CBV293" s="28"/>
      <c r="CBW293" s="28"/>
      <c r="CBX293" s="28"/>
      <c r="CBY293" s="28"/>
      <c r="CBZ293" s="28"/>
      <c r="CCA293" s="28"/>
      <c r="CCB293" s="28"/>
      <c r="CCC293" s="28"/>
      <c r="CCD293" s="28"/>
      <c r="CCE293" s="28"/>
      <c r="CCF293" s="28"/>
      <c r="CCG293" s="28"/>
      <c r="CCH293" s="28"/>
      <c r="CCI293" s="28"/>
      <c r="CCJ293" s="28"/>
      <c r="CCK293" s="28"/>
      <c r="CCL293" s="28"/>
      <c r="CCM293" s="28"/>
      <c r="CCN293" s="28"/>
      <c r="CCO293" s="28"/>
      <c r="CCP293" s="28"/>
      <c r="CCQ293" s="28"/>
      <c r="CCR293" s="28"/>
      <c r="CCS293" s="28"/>
      <c r="CCT293" s="28"/>
      <c r="CCU293" s="28"/>
      <c r="CCV293" s="28"/>
      <c r="CCW293" s="28"/>
      <c r="CCX293" s="28"/>
      <c r="CCY293" s="28"/>
      <c r="CCZ293" s="28"/>
      <c r="CDA293" s="28"/>
      <c r="CDB293" s="28"/>
      <c r="CDC293" s="28"/>
      <c r="CDD293" s="28"/>
      <c r="CDE293" s="28"/>
      <c r="CDF293" s="28"/>
      <c r="CDG293" s="28"/>
      <c r="CDH293" s="28"/>
      <c r="CDI293" s="28"/>
      <c r="CDJ293" s="28"/>
      <c r="CDK293" s="28"/>
      <c r="CDL293" s="28"/>
      <c r="CDM293" s="28"/>
      <c r="CDN293" s="28"/>
      <c r="CDO293" s="28"/>
      <c r="CDP293" s="28"/>
      <c r="CDQ293" s="28"/>
      <c r="CDR293" s="28"/>
      <c r="CDS293" s="28"/>
      <c r="CDT293" s="28"/>
      <c r="CDU293" s="28"/>
      <c r="CDV293" s="28"/>
      <c r="CDW293" s="28"/>
      <c r="CDX293" s="28"/>
    </row>
    <row r="294" spans="1:2156" s="9" customFormat="1" ht="15" customHeight="1" thickBot="1" x14ac:dyDescent="0.4">
      <c r="A294" s="328"/>
      <c r="B294" s="329"/>
      <c r="C294" s="245"/>
      <c r="D294" s="246"/>
      <c r="E294" s="246"/>
    </row>
    <row r="295" spans="1:2156" s="9" customFormat="1" ht="15" customHeight="1" x14ac:dyDescent="0.35">
      <c r="A295" s="24">
        <v>5105927</v>
      </c>
      <c r="B295" s="23" t="s">
        <v>166</v>
      </c>
      <c r="C295" s="22">
        <v>49.16</v>
      </c>
      <c r="D295" s="21">
        <v>2</v>
      </c>
      <c r="E295" s="20" t="s">
        <v>135</v>
      </c>
    </row>
    <row r="296" spans="1:2156" s="9" customFormat="1" ht="15" customHeight="1" x14ac:dyDescent="0.35">
      <c r="A296" s="10">
        <v>5485863</v>
      </c>
      <c r="B296" s="13" t="s">
        <v>165</v>
      </c>
      <c r="C296" s="12">
        <v>15.15</v>
      </c>
      <c r="D296" s="49">
        <v>1</v>
      </c>
      <c r="E296" s="49" t="s">
        <v>17</v>
      </c>
    </row>
    <row r="297" spans="1:2156" s="9" customFormat="1" ht="15" customHeight="1" x14ac:dyDescent="0.35">
      <c r="A297" s="19" t="s">
        <v>164</v>
      </c>
      <c r="B297" s="13" t="s">
        <v>163</v>
      </c>
      <c r="C297" s="12">
        <v>42</v>
      </c>
      <c r="D297" s="11">
        <v>2</v>
      </c>
      <c r="E297" s="10" t="s">
        <v>703</v>
      </c>
    </row>
    <row r="298" spans="1:2156" s="9" customFormat="1" ht="16.5" customHeight="1" x14ac:dyDescent="0.35">
      <c r="A298" s="19">
        <v>1054834</v>
      </c>
      <c r="B298" s="13" t="s">
        <v>702</v>
      </c>
      <c r="C298" s="12">
        <v>43.71</v>
      </c>
      <c r="D298" s="11">
        <v>2</v>
      </c>
      <c r="E298" s="10" t="s">
        <v>703</v>
      </c>
    </row>
    <row r="299" spans="1:2156" s="9" customFormat="1" ht="16.5" customHeight="1" x14ac:dyDescent="0.35">
      <c r="A299" s="19" t="s">
        <v>885</v>
      </c>
      <c r="B299" s="13" t="s">
        <v>886</v>
      </c>
      <c r="C299" s="12">
        <v>51.34</v>
      </c>
      <c r="D299" s="11">
        <v>2</v>
      </c>
      <c r="E299" s="10" t="s">
        <v>122</v>
      </c>
    </row>
    <row r="300" spans="1:2156" s="9" customFormat="1" ht="16.5" customHeight="1" x14ac:dyDescent="0.35">
      <c r="A300" s="19" t="s">
        <v>1007</v>
      </c>
      <c r="B300" s="13" t="s">
        <v>1008</v>
      </c>
      <c r="C300" s="12">
        <v>64.349999999999994</v>
      </c>
      <c r="D300" s="11">
        <v>2</v>
      </c>
      <c r="E300" s="10" t="s">
        <v>122</v>
      </c>
    </row>
    <row r="301" spans="1:2156" s="9" customFormat="1" ht="16.5" customHeight="1" x14ac:dyDescent="0.35">
      <c r="A301" s="19" t="s">
        <v>956</v>
      </c>
      <c r="B301" s="13" t="s">
        <v>957</v>
      </c>
      <c r="C301" s="12">
        <v>45.1</v>
      </c>
      <c r="D301" s="11">
        <v>2</v>
      </c>
      <c r="E301" s="10" t="s">
        <v>122</v>
      </c>
    </row>
    <row r="302" spans="1:2156" s="9" customFormat="1" ht="16.5" customHeight="1" x14ac:dyDescent="0.35">
      <c r="A302" s="19" t="s">
        <v>973</v>
      </c>
      <c r="B302" s="13" t="s">
        <v>972</v>
      </c>
      <c r="C302" s="12"/>
      <c r="D302" s="11"/>
      <c r="E302" s="10"/>
    </row>
    <row r="303" spans="1:2156" s="9" customFormat="1" ht="15" customHeight="1" x14ac:dyDescent="0.35">
      <c r="A303" s="19" t="s">
        <v>162</v>
      </c>
      <c r="B303" s="13" t="s">
        <v>161</v>
      </c>
      <c r="C303" s="12">
        <v>112.46</v>
      </c>
      <c r="D303" s="11">
        <v>6</v>
      </c>
      <c r="E303" s="10" t="s">
        <v>65</v>
      </c>
    </row>
    <row r="304" spans="1:2156" s="9" customFormat="1" ht="15" customHeight="1" x14ac:dyDescent="0.35">
      <c r="A304" s="19" t="s">
        <v>159</v>
      </c>
      <c r="B304" s="13" t="s">
        <v>158</v>
      </c>
      <c r="C304" s="12">
        <v>34.94</v>
      </c>
      <c r="D304" s="11">
        <v>12</v>
      </c>
      <c r="E304" s="10" t="s">
        <v>819</v>
      </c>
    </row>
    <row r="305" spans="1:5" s="9" customFormat="1" ht="15" customHeight="1" x14ac:dyDescent="0.35">
      <c r="A305" s="19" t="s">
        <v>157</v>
      </c>
      <c r="B305" s="13" t="s">
        <v>156</v>
      </c>
      <c r="C305" s="289">
        <v>22.27</v>
      </c>
      <c r="D305" s="11">
        <v>6</v>
      </c>
      <c r="E305" s="10" t="s">
        <v>147</v>
      </c>
    </row>
    <row r="306" spans="1:5" s="9" customFormat="1" ht="15" customHeight="1" x14ac:dyDescent="0.35">
      <c r="A306" s="19" t="s">
        <v>155</v>
      </c>
      <c r="B306" s="13" t="s">
        <v>154</v>
      </c>
      <c r="C306" s="289">
        <v>24.2</v>
      </c>
      <c r="D306" s="11">
        <v>6</v>
      </c>
      <c r="E306" s="10" t="s">
        <v>147</v>
      </c>
    </row>
    <row r="307" spans="1:5" s="9" customFormat="1" ht="15" customHeight="1" x14ac:dyDescent="0.35">
      <c r="A307" s="19" t="s">
        <v>152</v>
      </c>
      <c r="B307" s="13" t="s">
        <v>151</v>
      </c>
      <c r="C307" s="12">
        <v>19.399999999999999</v>
      </c>
      <c r="D307" s="11">
        <v>2</v>
      </c>
      <c r="E307" s="10" t="s">
        <v>150</v>
      </c>
    </row>
    <row r="308" spans="1:5" s="9" customFormat="1" ht="15" customHeight="1" x14ac:dyDescent="0.35">
      <c r="A308" s="19" t="s">
        <v>149</v>
      </c>
      <c r="B308" s="13" t="s">
        <v>148</v>
      </c>
      <c r="C308" s="12">
        <v>15.04</v>
      </c>
      <c r="D308" s="11">
        <v>3</v>
      </c>
      <c r="E308" s="10" t="s">
        <v>147</v>
      </c>
    </row>
    <row r="309" spans="1:5" s="9" customFormat="1" ht="15" customHeight="1" x14ac:dyDescent="0.35">
      <c r="A309" s="19" t="s">
        <v>731</v>
      </c>
      <c r="B309" s="13" t="s">
        <v>730</v>
      </c>
      <c r="C309" s="12">
        <v>49.88</v>
      </c>
      <c r="D309" s="11">
        <v>6</v>
      </c>
      <c r="E309" s="10" t="s">
        <v>77</v>
      </c>
    </row>
    <row r="310" spans="1:5" s="9" customFormat="1" ht="15" customHeight="1" x14ac:dyDescent="0.35">
      <c r="A310" s="19">
        <v>4063954</v>
      </c>
      <c r="B310" s="13" t="s">
        <v>141</v>
      </c>
      <c r="C310" s="12">
        <v>100.12</v>
      </c>
      <c r="D310" s="11">
        <v>12</v>
      </c>
      <c r="E310" s="10" t="s">
        <v>77</v>
      </c>
    </row>
    <row r="311" spans="1:5" s="9" customFormat="1" ht="15" customHeight="1" x14ac:dyDescent="0.35">
      <c r="A311" s="19" t="s">
        <v>124</v>
      </c>
      <c r="B311" s="13" t="s">
        <v>123</v>
      </c>
      <c r="C311" s="12">
        <v>64.59</v>
      </c>
      <c r="D311" s="11">
        <v>4</v>
      </c>
      <c r="E311" s="10" t="s">
        <v>122</v>
      </c>
    </row>
    <row r="312" spans="1:5" s="9" customFormat="1" ht="15" customHeight="1" x14ac:dyDescent="0.35">
      <c r="A312" s="24" t="s">
        <v>146</v>
      </c>
      <c r="B312" s="23" t="s">
        <v>145</v>
      </c>
      <c r="C312" s="22">
        <v>22.18</v>
      </c>
      <c r="D312" s="21">
        <v>2</v>
      </c>
      <c r="E312" s="20" t="s">
        <v>135</v>
      </c>
    </row>
    <row r="313" spans="1:5" s="9" customFormat="1" ht="15" customHeight="1" x14ac:dyDescent="0.35">
      <c r="A313" s="18">
        <v>4228132</v>
      </c>
      <c r="B313" s="17" t="s">
        <v>144</v>
      </c>
      <c r="C313" s="47">
        <v>35</v>
      </c>
      <c r="D313" s="15">
        <v>2</v>
      </c>
      <c r="E313" s="15" t="s">
        <v>135</v>
      </c>
    </row>
    <row r="314" spans="1:5" s="9" customFormat="1" ht="15" customHeight="1" x14ac:dyDescent="0.35">
      <c r="A314" s="18">
        <v>3150933</v>
      </c>
      <c r="B314" s="17" t="s">
        <v>143</v>
      </c>
      <c r="C314" s="47">
        <v>23.72</v>
      </c>
      <c r="D314" s="15">
        <v>2</v>
      </c>
      <c r="E314" s="15" t="s">
        <v>142</v>
      </c>
    </row>
    <row r="315" spans="1:5" s="9" customFormat="1" ht="14.25" customHeight="1" x14ac:dyDescent="0.35">
      <c r="A315" s="19" t="s">
        <v>778</v>
      </c>
      <c r="B315" s="13" t="s">
        <v>140</v>
      </c>
      <c r="C315" s="12">
        <v>61.63</v>
      </c>
      <c r="D315" s="11">
        <v>6</v>
      </c>
      <c r="E315" s="10" t="s">
        <v>139</v>
      </c>
    </row>
    <row r="316" spans="1:5" s="9" customFormat="1" ht="17.25" customHeight="1" x14ac:dyDescent="0.35">
      <c r="A316" s="19" t="s">
        <v>138</v>
      </c>
      <c r="B316" s="13" t="s">
        <v>137</v>
      </c>
      <c r="C316" s="12">
        <v>27.94</v>
      </c>
      <c r="D316" s="11">
        <v>6</v>
      </c>
      <c r="E316" s="10" t="s">
        <v>85</v>
      </c>
    </row>
    <row r="317" spans="1:5" s="9" customFormat="1" ht="13.5" customHeight="1" x14ac:dyDescent="0.35">
      <c r="A317" s="19" t="s">
        <v>950</v>
      </c>
      <c r="B317" s="13" t="s">
        <v>136</v>
      </c>
      <c r="C317" s="12">
        <v>48.62</v>
      </c>
      <c r="D317" s="11">
        <v>2</v>
      </c>
      <c r="E317" s="10" t="s">
        <v>951</v>
      </c>
    </row>
    <row r="318" spans="1:5" s="9" customFormat="1" ht="14.25" customHeight="1" x14ac:dyDescent="0.35">
      <c r="A318" s="19">
        <v>2929800</v>
      </c>
      <c r="B318" s="13" t="s">
        <v>134</v>
      </c>
      <c r="C318" s="12">
        <v>35.53</v>
      </c>
      <c r="D318" s="11">
        <v>2</v>
      </c>
      <c r="E318" s="10" t="s">
        <v>818</v>
      </c>
    </row>
    <row r="319" spans="1:5" s="9" customFormat="1" ht="14.25" customHeight="1" x14ac:dyDescent="0.35">
      <c r="A319" s="18">
        <v>3807858</v>
      </c>
      <c r="B319" s="17" t="s">
        <v>128</v>
      </c>
      <c r="C319" s="47">
        <v>18.21</v>
      </c>
      <c r="D319" s="15">
        <v>12</v>
      </c>
      <c r="E319" s="15" t="s">
        <v>817</v>
      </c>
    </row>
    <row r="320" spans="1:5" s="9" customFormat="1" ht="16.5" customHeight="1" x14ac:dyDescent="0.35">
      <c r="A320" s="18">
        <v>9280546</v>
      </c>
      <c r="B320" s="17" t="s">
        <v>127</v>
      </c>
      <c r="C320" s="47">
        <v>20.2</v>
      </c>
      <c r="D320" s="15">
        <v>12</v>
      </c>
      <c r="E320" s="15" t="s">
        <v>126</v>
      </c>
    </row>
    <row r="321" spans="1:13" s="9" customFormat="1" ht="14.25" customHeight="1" x14ac:dyDescent="0.35">
      <c r="A321" s="18">
        <v>1151269</v>
      </c>
      <c r="B321" s="17" t="s">
        <v>125</v>
      </c>
      <c r="C321" s="46">
        <v>24.35</v>
      </c>
      <c r="D321" s="15">
        <v>12</v>
      </c>
      <c r="E321" s="15" t="s">
        <v>816</v>
      </c>
    </row>
    <row r="322" spans="1:13" s="9" customFormat="1" ht="16" customHeight="1" x14ac:dyDescent="0.35">
      <c r="A322" s="19">
        <v>4194650</v>
      </c>
      <c r="B322" s="13" t="s">
        <v>64</v>
      </c>
      <c r="C322" s="12">
        <v>17.86</v>
      </c>
      <c r="D322" s="11">
        <v>6</v>
      </c>
      <c r="E322" s="10" t="s">
        <v>61</v>
      </c>
    </row>
    <row r="323" spans="1:13" s="9" customFormat="1" ht="14.25" customHeight="1" x14ac:dyDescent="0.35">
      <c r="A323" s="19" t="s">
        <v>120</v>
      </c>
      <c r="B323" s="13" t="s">
        <v>119</v>
      </c>
      <c r="C323" s="12">
        <v>8.93</v>
      </c>
      <c r="D323" s="11">
        <v>4</v>
      </c>
      <c r="E323" s="10" t="s">
        <v>118</v>
      </c>
    </row>
    <row r="324" spans="1:13" s="9" customFormat="1" ht="15" customHeight="1" x14ac:dyDescent="0.35">
      <c r="A324" s="19">
        <v>4431823</v>
      </c>
      <c r="B324" s="13" t="s">
        <v>117</v>
      </c>
      <c r="C324" s="38">
        <v>15.95</v>
      </c>
      <c r="D324" s="11">
        <v>2</v>
      </c>
      <c r="E324" s="10" t="s">
        <v>116</v>
      </c>
    </row>
    <row r="325" spans="1:13" s="9" customFormat="1" ht="17.25" customHeight="1" x14ac:dyDescent="0.35">
      <c r="A325" s="75">
        <v>5284120</v>
      </c>
      <c r="B325" s="166" t="s">
        <v>280</v>
      </c>
      <c r="C325" s="74">
        <v>77.33</v>
      </c>
      <c r="D325" s="73">
        <v>6</v>
      </c>
      <c r="E325" s="73" t="s">
        <v>85</v>
      </c>
    </row>
    <row r="326" spans="1:13" s="9" customFormat="1" ht="17.25" customHeight="1" x14ac:dyDescent="0.35">
      <c r="A326" s="19" t="s">
        <v>779</v>
      </c>
      <c r="B326" s="13" t="s">
        <v>62</v>
      </c>
      <c r="C326" s="12">
        <v>21.4</v>
      </c>
      <c r="D326" s="11">
        <v>6</v>
      </c>
      <c r="E326" s="10" t="s">
        <v>61</v>
      </c>
    </row>
    <row r="327" spans="1:13" s="9" customFormat="1" ht="17.25" customHeight="1" thickBot="1" x14ac:dyDescent="0.4">
      <c r="A327" s="238">
        <v>7217709</v>
      </c>
      <c r="B327" s="96" t="s">
        <v>160</v>
      </c>
      <c r="C327" s="239">
        <v>48.3</v>
      </c>
      <c r="D327" s="94">
        <v>4</v>
      </c>
      <c r="E327" s="93" t="s">
        <v>283</v>
      </c>
    </row>
    <row r="328" spans="1:13" s="9" customFormat="1" ht="16.5" customHeight="1" thickBot="1" x14ac:dyDescent="0.4">
      <c r="A328" s="328"/>
      <c r="B328" s="329"/>
      <c r="C328" s="329"/>
      <c r="D328" s="329"/>
      <c r="E328" s="329"/>
    </row>
    <row r="329" spans="1:13" s="9" customFormat="1" ht="16.5" customHeight="1" x14ac:dyDescent="0.35">
      <c r="A329" s="295" t="s">
        <v>44</v>
      </c>
      <c r="B329" s="296" t="s">
        <v>43</v>
      </c>
      <c r="C329" s="297" t="s">
        <v>42</v>
      </c>
      <c r="D329" s="298" t="s">
        <v>41</v>
      </c>
      <c r="E329" s="299" t="s">
        <v>5</v>
      </c>
    </row>
    <row r="330" spans="1:13" s="28" customFormat="1" ht="14.25" customHeight="1" x14ac:dyDescent="0.35">
      <c r="A330" s="19" t="s">
        <v>115</v>
      </c>
      <c r="B330" s="13" t="s">
        <v>114</v>
      </c>
      <c r="C330" s="12">
        <v>314.58</v>
      </c>
      <c r="D330" s="11">
        <v>1</v>
      </c>
      <c r="E330" s="10" t="s">
        <v>113</v>
      </c>
    </row>
    <row r="331" spans="1:13" s="28" customFormat="1" ht="14.25" customHeight="1" x14ac:dyDescent="0.35">
      <c r="A331" s="19" t="s">
        <v>924</v>
      </c>
      <c r="B331" s="13" t="s">
        <v>925</v>
      </c>
      <c r="C331" s="12">
        <v>145.44</v>
      </c>
      <c r="D331" s="11">
        <v>1</v>
      </c>
      <c r="E331" s="10" t="s">
        <v>17</v>
      </c>
    </row>
    <row r="332" spans="1:13" s="28" customFormat="1" ht="14.25" customHeight="1" x14ac:dyDescent="0.35">
      <c r="A332" s="19" t="s">
        <v>975</v>
      </c>
      <c r="B332" s="13" t="s">
        <v>976</v>
      </c>
      <c r="C332" s="284" t="s">
        <v>808</v>
      </c>
      <c r="D332" s="11">
        <v>3</v>
      </c>
      <c r="E332" s="10" t="s">
        <v>809</v>
      </c>
    </row>
    <row r="333" spans="1:13" s="9" customFormat="1" ht="14.25" customHeight="1" x14ac:dyDescent="0.35">
      <c r="A333" s="18">
        <v>5278490</v>
      </c>
      <c r="B333" s="17" t="s">
        <v>112</v>
      </c>
      <c r="C333" s="16">
        <v>23.06</v>
      </c>
      <c r="D333" s="15">
        <v>6</v>
      </c>
      <c r="E333" s="15" t="s">
        <v>85</v>
      </c>
    </row>
    <row r="334" spans="1:13" ht="14.25" customHeight="1" x14ac:dyDescent="0.3">
      <c r="A334" s="19" t="s">
        <v>111</v>
      </c>
      <c r="B334" s="13" t="s">
        <v>110</v>
      </c>
      <c r="C334" s="12">
        <v>23.06</v>
      </c>
      <c r="D334" s="11">
        <v>6</v>
      </c>
      <c r="E334" s="10" t="s">
        <v>85</v>
      </c>
      <c r="F334" s="1"/>
      <c r="H334" s="1"/>
      <c r="I334" s="1"/>
      <c r="J334" s="1"/>
      <c r="K334" s="1"/>
      <c r="L334" s="1"/>
      <c r="M334" s="1"/>
    </row>
    <row r="335" spans="1:13" s="9" customFormat="1" ht="15.75" customHeight="1" x14ac:dyDescent="0.35">
      <c r="A335" s="18" t="str">
        <f>"3205822"</f>
        <v>3205822</v>
      </c>
      <c r="B335" s="45" t="s">
        <v>109</v>
      </c>
      <c r="C335" s="44">
        <v>33.74</v>
      </c>
      <c r="D335" s="43">
        <v>6</v>
      </c>
      <c r="E335" s="18" t="s">
        <v>85</v>
      </c>
    </row>
    <row r="336" spans="1:13" s="9" customFormat="1" ht="14.25" customHeight="1" x14ac:dyDescent="0.35">
      <c r="A336" s="19" t="s">
        <v>108</v>
      </c>
      <c r="B336" s="13" t="s">
        <v>107</v>
      </c>
      <c r="C336" s="12">
        <v>33.619999999999997</v>
      </c>
      <c r="D336" s="11">
        <v>6</v>
      </c>
      <c r="E336" s="10" t="s">
        <v>85</v>
      </c>
    </row>
    <row r="337" spans="1:2156" s="41" customFormat="1" ht="14.25" customHeight="1" x14ac:dyDescent="0.25">
      <c r="A337" s="19">
        <v>2929958</v>
      </c>
      <c r="B337" s="13" t="s">
        <v>106</v>
      </c>
      <c r="C337" s="12">
        <v>45.59</v>
      </c>
      <c r="D337" s="11">
        <v>6</v>
      </c>
      <c r="E337" s="10" t="s">
        <v>85</v>
      </c>
      <c r="F337" s="42"/>
      <c r="G337" s="42"/>
    </row>
    <row r="338" spans="1:2156" ht="14.25" customHeight="1" x14ac:dyDescent="0.3">
      <c r="A338" s="19" t="s">
        <v>711</v>
      </c>
      <c r="B338" s="13" t="s">
        <v>712</v>
      </c>
      <c r="C338" s="12">
        <v>41.26</v>
      </c>
      <c r="D338" s="11">
        <v>2</v>
      </c>
      <c r="E338" s="10" t="s">
        <v>713</v>
      </c>
      <c r="F338" s="1"/>
      <c r="H338" s="1"/>
      <c r="I338" s="1"/>
      <c r="J338" s="1"/>
      <c r="K338" s="1"/>
      <c r="L338" s="1"/>
      <c r="M338" s="1"/>
    </row>
    <row r="339" spans="1:2156" s="9" customFormat="1" ht="14.25" customHeight="1" x14ac:dyDescent="0.35">
      <c r="A339" s="19">
        <v>3202395</v>
      </c>
      <c r="B339" s="13" t="s">
        <v>105</v>
      </c>
      <c r="C339" s="12">
        <v>52.89</v>
      </c>
      <c r="D339" s="11">
        <v>6</v>
      </c>
      <c r="E339" s="10" t="s">
        <v>85</v>
      </c>
    </row>
    <row r="340" spans="1:2156" s="9" customFormat="1" ht="14.25" customHeight="1" x14ac:dyDescent="0.35">
      <c r="A340" s="19" t="s">
        <v>971</v>
      </c>
      <c r="B340" s="13" t="s">
        <v>104</v>
      </c>
      <c r="C340" s="12">
        <v>59.42</v>
      </c>
      <c r="D340" s="11">
        <v>6</v>
      </c>
      <c r="E340" s="10" t="s">
        <v>85</v>
      </c>
    </row>
    <row r="341" spans="1:2156" s="9" customFormat="1" ht="14.25" customHeight="1" thickBot="1" x14ac:dyDescent="0.4">
      <c r="A341" s="287">
        <v>5379355</v>
      </c>
      <c r="B341" s="166" t="s">
        <v>103</v>
      </c>
      <c r="C341" s="74">
        <v>56.38</v>
      </c>
      <c r="D341" s="73">
        <v>10</v>
      </c>
      <c r="E341" s="73" t="s">
        <v>102</v>
      </c>
      <c r="F341" s="1"/>
      <c r="G341" s="1"/>
    </row>
    <row r="342" spans="1:2156" s="9" customFormat="1" ht="14.25" customHeight="1" thickBot="1" x14ac:dyDescent="0.4">
      <c r="A342" s="328"/>
      <c r="B342" s="329"/>
      <c r="C342" s="329"/>
      <c r="D342" s="329"/>
      <c r="E342" s="329"/>
      <c r="F342" s="1"/>
      <c r="G342" s="1"/>
    </row>
    <row r="343" spans="1:2156" s="9" customFormat="1" ht="14.25" customHeight="1" x14ac:dyDescent="0.35">
      <c r="A343" s="24">
        <v>8134110</v>
      </c>
      <c r="B343" s="23" t="s">
        <v>101</v>
      </c>
      <c r="C343" s="22">
        <v>46.22</v>
      </c>
      <c r="D343" s="21">
        <v>6</v>
      </c>
      <c r="E343" s="20" t="s">
        <v>85</v>
      </c>
      <c r="F343" s="1"/>
      <c r="G343" s="1"/>
    </row>
    <row r="344" spans="1:2156" s="27" customFormat="1" ht="14.25" customHeight="1" x14ac:dyDescent="0.35">
      <c r="A344" s="19">
        <v>8134476</v>
      </c>
      <c r="B344" s="13" t="s">
        <v>100</v>
      </c>
      <c r="C344" s="12">
        <v>45.82</v>
      </c>
      <c r="D344" s="11">
        <v>6</v>
      </c>
      <c r="E344" s="10" t="s">
        <v>85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28"/>
      <c r="EU344" s="28"/>
      <c r="EV344" s="28"/>
      <c r="EW344" s="28"/>
      <c r="EX344" s="28"/>
      <c r="EY344" s="28"/>
      <c r="EZ344" s="28"/>
      <c r="FA344" s="28"/>
      <c r="FB344" s="28"/>
      <c r="FC344" s="28"/>
      <c r="FD344" s="28"/>
      <c r="FE344" s="28"/>
      <c r="FF344" s="28"/>
      <c r="FG344" s="28"/>
      <c r="FH344" s="28"/>
      <c r="FI344" s="28"/>
      <c r="FJ344" s="28"/>
      <c r="FK344" s="28"/>
      <c r="FL344" s="28"/>
      <c r="FM344" s="28"/>
      <c r="FN344" s="28"/>
      <c r="FO344" s="28"/>
      <c r="FP344" s="28"/>
      <c r="FQ344" s="28"/>
      <c r="FR344" s="28"/>
      <c r="FS344" s="28"/>
      <c r="FT344" s="28"/>
      <c r="FU344" s="28"/>
      <c r="FV344" s="28"/>
      <c r="FW344" s="28"/>
      <c r="FX344" s="28"/>
      <c r="FY344" s="28"/>
      <c r="FZ344" s="28"/>
      <c r="GA344" s="28"/>
      <c r="GB344" s="28"/>
      <c r="GC344" s="28"/>
      <c r="GD344" s="28"/>
      <c r="GE344" s="28"/>
      <c r="GF344" s="28"/>
      <c r="GG344" s="28"/>
      <c r="GH344" s="28"/>
      <c r="GI344" s="28"/>
      <c r="GJ344" s="28"/>
      <c r="GK344" s="28"/>
      <c r="GL344" s="28"/>
      <c r="GM344" s="28"/>
      <c r="GN344" s="28"/>
      <c r="GO344" s="28"/>
      <c r="GP344" s="28"/>
      <c r="GQ344" s="28"/>
      <c r="GR344" s="28"/>
      <c r="GS344" s="28"/>
      <c r="GT344" s="28"/>
      <c r="GU344" s="28"/>
      <c r="GV344" s="28"/>
      <c r="GW344" s="28"/>
      <c r="GX344" s="28"/>
      <c r="GY344" s="28"/>
      <c r="GZ344" s="28"/>
      <c r="HA344" s="28"/>
      <c r="HB344" s="28"/>
      <c r="HC344" s="28"/>
      <c r="HD344" s="28"/>
      <c r="HE344" s="28"/>
      <c r="HF344" s="28"/>
      <c r="HG344" s="28"/>
      <c r="HH344" s="28"/>
      <c r="HI344" s="28"/>
      <c r="HJ344" s="28"/>
      <c r="HK344" s="28"/>
      <c r="HL344" s="28"/>
      <c r="HM344" s="28"/>
      <c r="HN344" s="28"/>
      <c r="HO344" s="28"/>
      <c r="HP344" s="28"/>
      <c r="HQ344" s="28"/>
      <c r="HR344" s="28"/>
      <c r="HS344" s="28"/>
      <c r="HT344" s="28"/>
      <c r="HU344" s="28"/>
      <c r="HV344" s="28"/>
      <c r="HW344" s="28"/>
      <c r="HX344" s="28"/>
      <c r="HY344" s="28"/>
      <c r="HZ344" s="28"/>
      <c r="IA344" s="28"/>
      <c r="IB344" s="28"/>
      <c r="IC344" s="28"/>
      <c r="ID344" s="28"/>
      <c r="IE344" s="28"/>
      <c r="IF344" s="28"/>
      <c r="IG344" s="28"/>
      <c r="IH344" s="28"/>
      <c r="II344" s="28"/>
      <c r="IJ344" s="28"/>
      <c r="IK344" s="28"/>
      <c r="IL344" s="28"/>
      <c r="IM344" s="28"/>
      <c r="IN344" s="28"/>
      <c r="IO344" s="28"/>
      <c r="IP344" s="28"/>
      <c r="IQ344" s="28"/>
      <c r="IR344" s="28"/>
      <c r="IS344" s="28"/>
      <c r="IT344" s="28"/>
      <c r="IU344" s="28"/>
      <c r="IV344" s="28"/>
      <c r="IW344" s="28"/>
      <c r="IX344" s="28"/>
      <c r="IY344" s="28"/>
      <c r="IZ344" s="28"/>
      <c r="JA344" s="28"/>
      <c r="JB344" s="28"/>
      <c r="JC344" s="28"/>
      <c r="JD344" s="28"/>
      <c r="JE344" s="28"/>
      <c r="JF344" s="28"/>
      <c r="JG344" s="28"/>
      <c r="JH344" s="28"/>
      <c r="JI344" s="28"/>
      <c r="JJ344" s="28"/>
      <c r="JK344" s="28"/>
      <c r="JL344" s="28"/>
      <c r="JM344" s="28"/>
      <c r="JN344" s="28"/>
      <c r="JO344" s="28"/>
      <c r="JP344" s="28"/>
      <c r="JQ344" s="28"/>
      <c r="JR344" s="28"/>
      <c r="JS344" s="28"/>
      <c r="JT344" s="28"/>
      <c r="JU344" s="28"/>
      <c r="JV344" s="28"/>
      <c r="JW344" s="28"/>
      <c r="JX344" s="28"/>
      <c r="JY344" s="28"/>
      <c r="JZ344" s="28"/>
      <c r="KA344" s="28"/>
      <c r="KB344" s="28"/>
      <c r="KC344" s="28"/>
      <c r="KD344" s="28"/>
      <c r="KE344" s="28"/>
      <c r="KF344" s="28"/>
      <c r="KG344" s="28"/>
      <c r="KH344" s="28"/>
      <c r="KI344" s="28"/>
      <c r="KJ344" s="28"/>
      <c r="KK344" s="28"/>
      <c r="KL344" s="28"/>
      <c r="KM344" s="28"/>
      <c r="KN344" s="28"/>
      <c r="KO344" s="28"/>
      <c r="KP344" s="28"/>
      <c r="KQ344" s="28"/>
      <c r="KR344" s="28"/>
      <c r="KS344" s="28"/>
      <c r="KT344" s="28"/>
      <c r="KU344" s="28"/>
      <c r="KV344" s="28"/>
      <c r="KW344" s="28"/>
      <c r="KX344" s="28"/>
      <c r="KY344" s="28"/>
      <c r="KZ344" s="28"/>
      <c r="LA344" s="28"/>
      <c r="LB344" s="28"/>
      <c r="LC344" s="28"/>
      <c r="LD344" s="28"/>
      <c r="LE344" s="28"/>
      <c r="LF344" s="28"/>
      <c r="LG344" s="28"/>
      <c r="LH344" s="28"/>
      <c r="LI344" s="28"/>
      <c r="LJ344" s="28"/>
      <c r="LK344" s="28"/>
      <c r="LL344" s="28"/>
      <c r="LM344" s="28"/>
      <c r="LN344" s="28"/>
      <c r="LO344" s="28"/>
      <c r="LP344" s="28"/>
      <c r="LQ344" s="28"/>
      <c r="LR344" s="28"/>
      <c r="LS344" s="28"/>
      <c r="LT344" s="28"/>
      <c r="LU344" s="28"/>
      <c r="LV344" s="28"/>
      <c r="LW344" s="28"/>
      <c r="LX344" s="28"/>
      <c r="LY344" s="28"/>
      <c r="LZ344" s="28"/>
      <c r="MA344" s="28"/>
      <c r="MB344" s="28"/>
      <c r="MC344" s="28"/>
      <c r="MD344" s="28"/>
      <c r="ME344" s="28"/>
      <c r="MF344" s="28"/>
      <c r="MG344" s="28"/>
      <c r="MH344" s="28"/>
      <c r="MI344" s="28"/>
      <c r="MJ344" s="28"/>
      <c r="MK344" s="28"/>
      <c r="ML344" s="28"/>
      <c r="MM344" s="28"/>
      <c r="MN344" s="28"/>
      <c r="MO344" s="28"/>
      <c r="MP344" s="28"/>
      <c r="MQ344" s="28"/>
      <c r="MR344" s="28"/>
      <c r="MS344" s="28"/>
      <c r="MT344" s="28"/>
      <c r="MU344" s="28"/>
      <c r="MV344" s="28"/>
      <c r="MW344" s="28"/>
      <c r="MX344" s="28"/>
      <c r="MY344" s="28"/>
      <c r="MZ344" s="28"/>
      <c r="NA344" s="28"/>
      <c r="NB344" s="28"/>
      <c r="NC344" s="28"/>
      <c r="ND344" s="28"/>
      <c r="NE344" s="28"/>
      <c r="NF344" s="28"/>
      <c r="NG344" s="28"/>
      <c r="NH344" s="28"/>
      <c r="NI344" s="28"/>
      <c r="NJ344" s="28"/>
      <c r="NK344" s="28"/>
      <c r="NL344" s="28"/>
      <c r="NM344" s="28"/>
      <c r="NN344" s="28"/>
      <c r="NO344" s="28"/>
      <c r="NP344" s="28"/>
      <c r="NQ344" s="28"/>
      <c r="NR344" s="28"/>
      <c r="NS344" s="28"/>
      <c r="NT344" s="28"/>
      <c r="NU344" s="28"/>
      <c r="NV344" s="28"/>
      <c r="NW344" s="28"/>
      <c r="NX344" s="28"/>
      <c r="NY344" s="28"/>
      <c r="NZ344" s="28"/>
      <c r="OA344" s="28"/>
      <c r="OB344" s="28"/>
      <c r="OC344" s="28"/>
      <c r="OD344" s="28"/>
      <c r="OE344" s="28"/>
      <c r="OF344" s="28"/>
      <c r="OG344" s="28"/>
      <c r="OH344" s="28"/>
      <c r="OI344" s="28"/>
      <c r="OJ344" s="28"/>
      <c r="OK344" s="28"/>
      <c r="OL344" s="28"/>
      <c r="OM344" s="28"/>
      <c r="ON344" s="28"/>
      <c r="OO344" s="28"/>
      <c r="OP344" s="28"/>
      <c r="OQ344" s="28"/>
      <c r="OR344" s="28"/>
      <c r="OS344" s="28"/>
      <c r="OT344" s="28"/>
      <c r="OU344" s="28"/>
      <c r="OV344" s="28"/>
      <c r="OW344" s="28"/>
      <c r="OX344" s="28"/>
      <c r="OY344" s="28"/>
      <c r="OZ344" s="28"/>
      <c r="PA344" s="28"/>
      <c r="PB344" s="28"/>
      <c r="PC344" s="28"/>
      <c r="PD344" s="28"/>
      <c r="PE344" s="28"/>
      <c r="PF344" s="28"/>
      <c r="PG344" s="28"/>
      <c r="PH344" s="28"/>
      <c r="PI344" s="28"/>
      <c r="PJ344" s="28"/>
      <c r="PK344" s="28"/>
      <c r="PL344" s="28"/>
      <c r="PM344" s="28"/>
      <c r="PN344" s="28"/>
      <c r="PO344" s="28"/>
      <c r="PP344" s="28"/>
      <c r="PQ344" s="28"/>
      <c r="PR344" s="28"/>
      <c r="PS344" s="28"/>
      <c r="PT344" s="28"/>
      <c r="PU344" s="28"/>
      <c r="PV344" s="28"/>
      <c r="PW344" s="28"/>
      <c r="PX344" s="28"/>
      <c r="PY344" s="28"/>
      <c r="PZ344" s="28"/>
      <c r="QA344" s="28"/>
      <c r="QB344" s="28"/>
      <c r="QC344" s="28"/>
      <c r="QD344" s="28"/>
      <c r="QE344" s="28"/>
      <c r="QF344" s="28"/>
      <c r="QG344" s="28"/>
      <c r="QH344" s="28"/>
      <c r="QI344" s="28"/>
      <c r="QJ344" s="28"/>
      <c r="QK344" s="28"/>
      <c r="QL344" s="28"/>
      <c r="QM344" s="28"/>
      <c r="QN344" s="28"/>
      <c r="QO344" s="28"/>
      <c r="QP344" s="28"/>
      <c r="QQ344" s="28"/>
      <c r="QR344" s="28"/>
      <c r="QS344" s="28"/>
      <c r="QT344" s="28"/>
      <c r="QU344" s="28"/>
      <c r="QV344" s="28"/>
      <c r="QW344" s="28"/>
      <c r="QX344" s="28"/>
      <c r="QY344" s="28"/>
      <c r="QZ344" s="28"/>
      <c r="RA344" s="28"/>
      <c r="RB344" s="28"/>
      <c r="RC344" s="28"/>
      <c r="RD344" s="28"/>
      <c r="RE344" s="28"/>
      <c r="RF344" s="28"/>
      <c r="RG344" s="28"/>
      <c r="RH344" s="28"/>
      <c r="RI344" s="28"/>
      <c r="RJ344" s="28"/>
      <c r="RK344" s="28"/>
      <c r="RL344" s="28"/>
      <c r="RM344" s="28"/>
      <c r="RN344" s="28"/>
      <c r="RO344" s="28"/>
      <c r="RP344" s="28"/>
      <c r="RQ344" s="28"/>
      <c r="RR344" s="28"/>
      <c r="RS344" s="28"/>
      <c r="RT344" s="28"/>
      <c r="RU344" s="28"/>
      <c r="RV344" s="28"/>
      <c r="RW344" s="28"/>
      <c r="RX344" s="28"/>
      <c r="RY344" s="28"/>
      <c r="RZ344" s="28"/>
      <c r="SA344" s="28"/>
      <c r="SB344" s="28"/>
      <c r="SC344" s="28"/>
      <c r="SD344" s="28"/>
      <c r="SE344" s="28"/>
      <c r="SF344" s="28"/>
      <c r="SG344" s="28"/>
      <c r="SH344" s="28"/>
      <c r="SI344" s="28"/>
      <c r="SJ344" s="28"/>
      <c r="SK344" s="28"/>
      <c r="SL344" s="28"/>
      <c r="SM344" s="28"/>
      <c r="SN344" s="28"/>
      <c r="SO344" s="28"/>
      <c r="SP344" s="28"/>
      <c r="SQ344" s="28"/>
      <c r="SR344" s="28"/>
      <c r="SS344" s="28"/>
      <c r="ST344" s="28"/>
      <c r="SU344" s="28"/>
      <c r="SV344" s="28"/>
      <c r="SW344" s="28"/>
      <c r="SX344" s="28"/>
      <c r="SY344" s="28"/>
      <c r="SZ344" s="28"/>
      <c r="TA344" s="28"/>
      <c r="TB344" s="28"/>
      <c r="TC344" s="28"/>
      <c r="TD344" s="28"/>
      <c r="TE344" s="28"/>
      <c r="TF344" s="28"/>
      <c r="TG344" s="28"/>
      <c r="TH344" s="28"/>
      <c r="TI344" s="28"/>
      <c r="TJ344" s="28"/>
      <c r="TK344" s="28"/>
      <c r="TL344" s="28"/>
      <c r="TM344" s="28"/>
      <c r="TN344" s="28"/>
      <c r="TO344" s="28"/>
      <c r="TP344" s="28"/>
      <c r="TQ344" s="28"/>
      <c r="TR344" s="28"/>
      <c r="TS344" s="28"/>
      <c r="TT344" s="28"/>
      <c r="TU344" s="28"/>
      <c r="TV344" s="28"/>
      <c r="TW344" s="28"/>
      <c r="TX344" s="28"/>
      <c r="TY344" s="28"/>
      <c r="TZ344" s="28"/>
      <c r="UA344" s="28"/>
      <c r="UB344" s="28"/>
      <c r="UC344" s="28"/>
      <c r="UD344" s="28"/>
      <c r="UE344" s="28"/>
      <c r="UF344" s="28"/>
      <c r="UG344" s="28"/>
      <c r="UH344" s="28"/>
      <c r="UI344" s="28"/>
      <c r="UJ344" s="28"/>
      <c r="UK344" s="28"/>
      <c r="UL344" s="28"/>
      <c r="UM344" s="28"/>
      <c r="UN344" s="28"/>
      <c r="UO344" s="28"/>
      <c r="UP344" s="28"/>
      <c r="UQ344" s="28"/>
      <c r="UR344" s="28"/>
      <c r="US344" s="28"/>
      <c r="UT344" s="28"/>
      <c r="UU344" s="28"/>
      <c r="UV344" s="28"/>
      <c r="UW344" s="28"/>
      <c r="UX344" s="28"/>
      <c r="UY344" s="28"/>
      <c r="UZ344" s="28"/>
      <c r="VA344" s="28"/>
      <c r="VB344" s="28"/>
      <c r="VC344" s="28"/>
      <c r="VD344" s="28"/>
      <c r="VE344" s="28"/>
      <c r="VF344" s="28"/>
      <c r="VG344" s="28"/>
      <c r="VH344" s="28"/>
      <c r="VI344" s="28"/>
      <c r="VJ344" s="28"/>
      <c r="VK344" s="28"/>
      <c r="VL344" s="28"/>
      <c r="VM344" s="28"/>
      <c r="VN344" s="28"/>
      <c r="VO344" s="28"/>
      <c r="VP344" s="28"/>
      <c r="VQ344" s="28"/>
      <c r="VR344" s="28"/>
      <c r="VS344" s="28"/>
      <c r="VT344" s="28"/>
      <c r="VU344" s="28"/>
      <c r="VV344" s="28"/>
      <c r="VW344" s="28"/>
      <c r="VX344" s="28"/>
      <c r="VY344" s="28"/>
      <c r="VZ344" s="28"/>
      <c r="WA344" s="28"/>
      <c r="WB344" s="28"/>
      <c r="WC344" s="28"/>
      <c r="WD344" s="28"/>
      <c r="WE344" s="28"/>
      <c r="WF344" s="28"/>
      <c r="WG344" s="28"/>
      <c r="WH344" s="28"/>
      <c r="WI344" s="28"/>
      <c r="WJ344" s="28"/>
      <c r="WK344" s="28"/>
      <c r="WL344" s="28"/>
      <c r="WM344" s="28"/>
      <c r="WN344" s="28"/>
      <c r="WO344" s="28"/>
      <c r="WP344" s="28"/>
      <c r="WQ344" s="28"/>
      <c r="WR344" s="28"/>
      <c r="WS344" s="28"/>
      <c r="WT344" s="28"/>
      <c r="WU344" s="28"/>
      <c r="WV344" s="28"/>
      <c r="WW344" s="28"/>
      <c r="WX344" s="28"/>
      <c r="WY344" s="28"/>
      <c r="WZ344" s="28"/>
      <c r="XA344" s="28"/>
      <c r="XB344" s="28"/>
      <c r="XC344" s="28"/>
      <c r="XD344" s="28"/>
      <c r="XE344" s="28"/>
      <c r="XF344" s="28"/>
      <c r="XG344" s="28"/>
      <c r="XH344" s="28"/>
      <c r="XI344" s="28"/>
      <c r="XJ344" s="28"/>
      <c r="XK344" s="28"/>
      <c r="XL344" s="28"/>
      <c r="XM344" s="28"/>
      <c r="XN344" s="28"/>
      <c r="XO344" s="28"/>
      <c r="XP344" s="28"/>
      <c r="XQ344" s="28"/>
      <c r="XR344" s="28"/>
      <c r="XS344" s="28"/>
      <c r="XT344" s="28"/>
      <c r="XU344" s="28"/>
      <c r="XV344" s="28"/>
      <c r="XW344" s="28"/>
      <c r="XX344" s="28"/>
      <c r="XY344" s="28"/>
      <c r="XZ344" s="28"/>
      <c r="YA344" s="28"/>
      <c r="YB344" s="28"/>
      <c r="YC344" s="28"/>
      <c r="YD344" s="28"/>
      <c r="YE344" s="28"/>
      <c r="YF344" s="28"/>
      <c r="YG344" s="28"/>
      <c r="YH344" s="28"/>
      <c r="YI344" s="28"/>
      <c r="YJ344" s="28"/>
      <c r="YK344" s="28"/>
      <c r="YL344" s="28"/>
      <c r="YM344" s="28"/>
      <c r="YN344" s="28"/>
      <c r="YO344" s="28"/>
      <c r="YP344" s="28"/>
      <c r="YQ344" s="28"/>
      <c r="YR344" s="28"/>
      <c r="YS344" s="28"/>
      <c r="YT344" s="28"/>
      <c r="YU344" s="28"/>
      <c r="YV344" s="28"/>
      <c r="YW344" s="28"/>
      <c r="YX344" s="28"/>
      <c r="YY344" s="28"/>
      <c r="YZ344" s="28"/>
      <c r="ZA344" s="28"/>
      <c r="ZB344" s="28"/>
      <c r="ZC344" s="28"/>
      <c r="ZD344" s="28"/>
      <c r="ZE344" s="28"/>
      <c r="ZF344" s="28"/>
      <c r="ZG344" s="28"/>
      <c r="ZH344" s="28"/>
      <c r="ZI344" s="28"/>
      <c r="ZJ344" s="28"/>
      <c r="ZK344" s="28"/>
      <c r="ZL344" s="28"/>
      <c r="ZM344" s="28"/>
      <c r="ZN344" s="28"/>
      <c r="ZO344" s="28"/>
      <c r="ZP344" s="28"/>
      <c r="ZQ344" s="28"/>
      <c r="ZR344" s="28"/>
      <c r="ZS344" s="28"/>
      <c r="ZT344" s="28"/>
      <c r="ZU344" s="28"/>
      <c r="ZV344" s="28"/>
      <c r="ZW344" s="28"/>
      <c r="ZX344" s="28"/>
      <c r="ZY344" s="28"/>
      <c r="ZZ344" s="28"/>
      <c r="AAA344" s="28"/>
      <c r="AAB344" s="28"/>
      <c r="AAC344" s="28"/>
      <c r="AAD344" s="28"/>
      <c r="AAE344" s="28"/>
      <c r="AAF344" s="28"/>
      <c r="AAG344" s="28"/>
      <c r="AAH344" s="28"/>
      <c r="AAI344" s="28"/>
      <c r="AAJ344" s="28"/>
      <c r="AAK344" s="28"/>
      <c r="AAL344" s="28"/>
      <c r="AAM344" s="28"/>
      <c r="AAN344" s="28"/>
      <c r="AAO344" s="28"/>
      <c r="AAP344" s="28"/>
      <c r="AAQ344" s="28"/>
      <c r="AAR344" s="28"/>
      <c r="AAS344" s="28"/>
      <c r="AAT344" s="28"/>
      <c r="AAU344" s="28"/>
      <c r="AAV344" s="28"/>
      <c r="AAW344" s="28"/>
      <c r="AAX344" s="28"/>
      <c r="AAY344" s="28"/>
      <c r="AAZ344" s="28"/>
      <c r="ABA344" s="28"/>
      <c r="ABB344" s="28"/>
      <c r="ABC344" s="28"/>
      <c r="ABD344" s="28"/>
      <c r="ABE344" s="28"/>
      <c r="ABF344" s="28"/>
      <c r="ABG344" s="28"/>
      <c r="ABH344" s="28"/>
      <c r="ABI344" s="28"/>
      <c r="ABJ344" s="28"/>
      <c r="ABK344" s="28"/>
      <c r="ABL344" s="28"/>
      <c r="ABM344" s="28"/>
      <c r="ABN344" s="28"/>
      <c r="ABO344" s="28"/>
      <c r="ABP344" s="28"/>
      <c r="ABQ344" s="28"/>
      <c r="ABR344" s="28"/>
      <c r="ABS344" s="28"/>
      <c r="ABT344" s="28"/>
      <c r="ABU344" s="28"/>
      <c r="ABV344" s="28"/>
      <c r="ABW344" s="28"/>
      <c r="ABX344" s="28"/>
      <c r="ABY344" s="28"/>
      <c r="ABZ344" s="28"/>
      <c r="ACA344" s="28"/>
      <c r="ACB344" s="28"/>
      <c r="ACC344" s="28"/>
      <c r="ACD344" s="28"/>
      <c r="ACE344" s="28"/>
      <c r="ACF344" s="28"/>
      <c r="ACG344" s="28"/>
      <c r="ACH344" s="28"/>
      <c r="ACI344" s="28"/>
      <c r="ACJ344" s="28"/>
      <c r="ACK344" s="28"/>
      <c r="ACL344" s="28"/>
      <c r="ACM344" s="28"/>
      <c r="ACN344" s="28"/>
      <c r="ACO344" s="28"/>
      <c r="ACP344" s="28"/>
      <c r="ACQ344" s="28"/>
      <c r="ACR344" s="28"/>
      <c r="ACS344" s="28"/>
      <c r="ACT344" s="28"/>
      <c r="ACU344" s="28"/>
      <c r="ACV344" s="28"/>
      <c r="ACW344" s="28"/>
      <c r="ACX344" s="28"/>
      <c r="ACY344" s="28"/>
      <c r="ACZ344" s="28"/>
      <c r="ADA344" s="28"/>
      <c r="ADB344" s="28"/>
      <c r="ADC344" s="28"/>
      <c r="ADD344" s="28"/>
      <c r="ADE344" s="28"/>
      <c r="ADF344" s="28"/>
      <c r="ADG344" s="28"/>
      <c r="ADH344" s="28"/>
      <c r="ADI344" s="28"/>
      <c r="ADJ344" s="28"/>
      <c r="ADK344" s="28"/>
      <c r="ADL344" s="28"/>
      <c r="ADM344" s="28"/>
      <c r="ADN344" s="28"/>
      <c r="ADO344" s="28"/>
      <c r="ADP344" s="28"/>
      <c r="ADQ344" s="28"/>
      <c r="ADR344" s="28"/>
      <c r="ADS344" s="28"/>
      <c r="ADT344" s="28"/>
      <c r="ADU344" s="28"/>
      <c r="ADV344" s="28"/>
      <c r="ADW344" s="28"/>
      <c r="ADX344" s="28"/>
      <c r="ADY344" s="28"/>
      <c r="ADZ344" s="28"/>
      <c r="AEA344" s="28"/>
      <c r="AEB344" s="28"/>
      <c r="AEC344" s="28"/>
      <c r="AED344" s="28"/>
      <c r="AEE344" s="28"/>
      <c r="AEF344" s="28"/>
      <c r="AEG344" s="28"/>
      <c r="AEH344" s="28"/>
      <c r="AEI344" s="28"/>
      <c r="AEJ344" s="28"/>
      <c r="AEK344" s="28"/>
      <c r="AEL344" s="28"/>
      <c r="AEM344" s="28"/>
      <c r="AEN344" s="28"/>
      <c r="AEO344" s="28"/>
      <c r="AEP344" s="28"/>
      <c r="AEQ344" s="28"/>
      <c r="AER344" s="28"/>
      <c r="AES344" s="28"/>
      <c r="AET344" s="28"/>
      <c r="AEU344" s="28"/>
      <c r="AEV344" s="28"/>
      <c r="AEW344" s="28"/>
      <c r="AEX344" s="28"/>
      <c r="AEY344" s="28"/>
      <c r="AEZ344" s="28"/>
      <c r="AFA344" s="28"/>
      <c r="AFB344" s="28"/>
      <c r="AFC344" s="28"/>
      <c r="AFD344" s="28"/>
      <c r="AFE344" s="28"/>
      <c r="AFF344" s="28"/>
      <c r="AFG344" s="28"/>
      <c r="AFH344" s="28"/>
      <c r="AFI344" s="28"/>
      <c r="AFJ344" s="28"/>
      <c r="AFK344" s="28"/>
      <c r="AFL344" s="28"/>
      <c r="AFM344" s="28"/>
      <c r="AFN344" s="28"/>
      <c r="AFO344" s="28"/>
      <c r="AFP344" s="28"/>
      <c r="AFQ344" s="28"/>
      <c r="AFR344" s="28"/>
      <c r="AFS344" s="28"/>
      <c r="AFT344" s="28"/>
      <c r="AFU344" s="28"/>
      <c r="AFV344" s="28"/>
      <c r="AFW344" s="28"/>
      <c r="AFX344" s="28"/>
      <c r="AFY344" s="28"/>
      <c r="AFZ344" s="28"/>
      <c r="AGA344" s="28"/>
      <c r="AGB344" s="28"/>
      <c r="AGC344" s="28"/>
      <c r="AGD344" s="28"/>
      <c r="AGE344" s="28"/>
      <c r="AGF344" s="28"/>
      <c r="AGG344" s="28"/>
      <c r="AGH344" s="28"/>
      <c r="AGI344" s="28"/>
      <c r="AGJ344" s="28"/>
      <c r="AGK344" s="28"/>
      <c r="AGL344" s="28"/>
      <c r="AGM344" s="28"/>
      <c r="AGN344" s="28"/>
      <c r="AGO344" s="28"/>
      <c r="AGP344" s="28"/>
      <c r="AGQ344" s="28"/>
      <c r="AGR344" s="28"/>
      <c r="AGS344" s="28"/>
      <c r="AGT344" s="28"/>
      <c r="AGU344" s="28"/>
      <c r="AGV344" s="28"/>
      <c r="AGW344" s="28"/>
      <c r="AGX344" s="28"/>
      <c r="AGY344" s="28"/>
      <c r="AGZ344" s="28"/>
      <c r="AHA344" s="28"/>
      <c r="AHB344" s="28"/>
      <c r="AHC344" s="28"/>
      <c r="AHD344" s="28"/>
      <c r="AHE344" s="28"/>
      <c r="AHF344" s="28"/>
      <c r="AHG344" s="28"/>
      <c r="AHH344" s="28"/>
      <c r="AHI344" s="28"/>
      <c r="AHJ344" s="28"/>
      <c r="AHK344" s="28"/>
      <c r="AHL344" s="28"/>
      <c r="AHM344" s="28"/>
      <c r="AHN344" s="28"/>
      <c r="AHO344" s="28"/>
      <c r="AHP344" s="28"/>
      <c r="AHQ344" s="28"/>
      <c r="AHR344" s="28"/>
      <c r="AHS344" s="28"/>
      <c r="AHT344" s="28"/>
      <c r="AHU344" s="28"/>
      <c r="AHV344" s="28"/>
      <c r="AHW344" s="28"/>
      <c r="AHX344" s="28"/>
      <c r="AHY344" s="28"/>
      <c r="AHZ344" s="28"/>
      <c r="AIA344" s="28"/>
      <c r="AIB344" s="28"/>
      <c r="AIC344" s="28"/>
      <c r="AID344" s="28"/>
      <c r="AIE344" s="28"/>
      <c r="AIF344" s="28"/>
      <c r="AIG344" s="28"/>
      <c r="AIH344" s="28"/>
      <c r="AII344" s="28"/>
      <c r="AIJ344" s="28"/>
      <c r="AIK344" s="28"/>
      <c r="AIL344" s="28"/>
      <c r="AIM344" s="28"/>
      <c r="AIN344" s="28"/>
      <c r="AIO344" s="28"/>
      <c r="AIP344" s="28"/>
      <c r="AIQ344" s="28"/>
      <c r="AIR344" s="28"/>
      <c r="AIS344" s="28"/>
      <c r="AIT344" s="28"/>
      <c r="AIU344" s="28"/>
      <c r="AIV344" s="28"/>
      <c r="AIW344" s="28"/>
      <c r="AIX344" s="28"/>
      <c r="AIY344" s="28"/>
      <c r="AIZ344" s="28"/>
      <c r="AJA344" s="28"/>
      <c r="AJB344" s="28"/>
      <c r="AJC344" s="28"/>
      <c r="AJD344" s="28"/>
      <c r="AJE344" s="28"/>
      <c r="AJF344" s="28"/>
      <c r="AJG344" s="28"/>
      <c r="AJH344" s="28"/>
      <c r="AJI344" s="28"/>
      <c r="AJJ344" s="28"/>
      <c r="AJK344" s="28"/>
      <c r="AJL344" s="28"/>
      <c r="AJM344" s="28"/>
      <c r="AJN344" s="28"/>
      <c r="AJO344" s="28"/>
      <c r="AJP344" s="28"/>
      <c r="AJQ344" s="28"/>
      <c r="AJR344" s="28"/>
      <c r="AJS344" s="28"/>
      <c r="AJT344" s="28"/>
      <c r="AJU344" s="28"/>
      <c r="AJV344" s="28"/>
      <c r="AJW344" s="28"/>
      <c r="AJX344" s="28"/>
      <c r="AJY344" s="28"/>
      <c r="AJZ344" s="28"/>
      <c r="AKA344" s="28"/>
      <c r="AKB344" s="28"/>
      <c r="AKC344" s="28"/>
      <c r="AKD344" s="28"/>
      <c r="AKE344" s="28"/>
      <c r="AKF344" s="28"/>
      <c r="AKG344" s="28"/>
      <c r="AKH344" s="28"/>
      <c r="AKI344" s="28"/>
      <c r="AKJ344" s="28"/>
      <c r="AKK344" s="28"/>
      <c r="AKL344" s="28"/>
      <c r="AKM344" s="28"/>
      <c r="AKN344" s="28"/>
      <c r="AKO344" s="28"/>
      <c r="AKP344" s="28"/>
      <c r="AKQ344" s="28"/>
      <c r="AKR344" s="28"/>
      <c r="AKS344" s="28"/>
      <c r="AKT344" s="28"/>
      <c r="AKU344" s="28"/>
      <c r="AKV344" s="28"/>
      <c r="AKW344" s="28"/>
      <c r="AKX344" s="28"/>
      <c r="AKY344" s="28"/>
      <c r="AKZ344" s="28"/>
      <c r="ALA344" s="28"/>
      <c r="ALB344" s="28"/>
      <c r="ALC344" s="28"/>
      <c r="ALD344" s="28"/>
      <c r="ALE344" s="28"/>
      <c r="ALF344" s="28"/>
      <c r="ALG344" s="28"/>
      <c r="ALH344" s="28"/>
      <c r="ALI344" s="28"/>
      <c r="ALJ344" s="28"/>
      <c r="ALK344" s="28"/>
      <c r="ALL344" s="28"/>
      <c r="ALM344" s="28"/>
      <c r="ALN344" s="28"/>
      <c r="ALO344" s="28"/>
      <c r="ALP344" s="28"/>
      <c r="ALQ344" s="28"/>
      <c r="ALR344" s="28"/>
      <c r="ALS344" s="28"/>
      <c r="ALT344" s="28"/>
      <c r="ALU344" s="28"/>
      <c r="ALV344" s="28"/>
      <c r="ALW344" s="28"/>
      <c r="ALX344" s="28"/>
      <c r="ALY344" s="28"/>
      <c r="ALZ344" s="28"/>
      <c r="AMA344" s="28"/>
      <c r="AMB344" s="28"/>
      <c r="AMC344" s="28"/>
      <c r="AMD344" s="28"/>
      <c r="AME344" s="28"/>
      <c r="AMF344" s="28"/>
      <c r="AMG344" s="28"/>
      <c r="AMH344" s="28"/>
      <c r="AMI344" s="28"/>
      <c r="AMJ344" s="28"/>
      <c r="AMK344" s="28"/>
      <c r="AML344" s="28"/>
      <c r="AMM344" s="28"/>
      <c r="AMN344" s="28"/>
      <c r="AMO344" s="28"/>
      <c r="AMP344" s="28"/>
      <c r="AMQ344" s="28"/>
      <c r="AMR344" s="28"/>
      <c r="AMS344" s="28"/>
      <c r="AMT344" s="28"/>
      <c r="AMU344" s="28"/>
      <c r="AMV344" s="28"/>
      <c r="AMW344" s="28"/>
      <c r="AMX344" s="28"/>
      <c r="AMY344" s="28"/>
      <c r="AMZ344" s="28"/>
      <c r="ANA344" s="28"/>
      <c r="ANB344" s="28"/>
      <c r="ANC344" s="28"/>
      <c r="AND344" s="28"/>
      <c r="ANE344" s="28"/>
      <c r="ANF344" s="28"/>
      <c r="ANG344" s="28"/>
      <c r="ANH344" s="28"/>
      <c r="ANI344" s="28"/>
      <c r="ANJ344" s="28"/>
      <c r="ANK344" s="28"/>
      <c r="ANL344" s="28"/>
      <c r="ANM344" s="28"/>
      <c r="ANN344" s="28"/>
      <c r="ANO344" s="28"/>
      <c r="ANP344" s="28"/>
      <c r="ANQ344" s="28"/>
      <c r="ANR344" s="28"/>
      <c r="ANS344" s="28"/>
      <c r="ANT344" s="28"/>
      <c r="ANU344" s="28"/>
      <c r="ANV344" s="28"/>
      <c r="ANW344" s="28"/>
      <c r="ANX344" s="28"/>
      <c r="ANY344" s="28"/>
      <c r="ANZ344" s="28"/>
      <c r="AOA344" s="28"/>
      <c r="AOB344" s="28"/>
      <c r="AOC344" s="28"/>
      <c r="AOD344" s="28"/>
      <c r="AOE344" s="28"/>
      <c r="AOF344" s="28"/>
      <c r="AOG344" s="28"/>
      <c r="AOH344" s="28"/>
      <c r="AOI344" s="28"/>
      <c r="AOJ344" s="28"/>
      <c r="AOK344" s="28"/>
      <c r="AOL344" s="28"/>
      <c r="AOM344" s="28"/>
      <c r="AON344" s="28"/>
      <c r="AOO344" s="28"/>
      <c r="AOP344" s="28"/>
      <c r="AOQ344" s="28"/>
      <c r="AOR344" s="28"/>
      <c r="AOS344" s="28"/>
      <c r="AOT344" s="28"/>
      <c r="AOU344" s="28"/>
      <c r="AOV344" s="28"/>
      <c r="AOW344" s="28"/>
      <c r="AOX344" s="28"/>
      <c r="AOY344" s="28"/>
      <c r="AOZ344" s="28"/>
      <c r="APA344" s="28"/>
      <c r="APB344" s="28"/>
      <c r="APC344" s="28"/>
      <c r="APD344" s="28"/>
      <c r="APE344" s="28"/>
      <c r="APF344" s="28"/>
      <c r="APG344" s="28"/>
      <c r="APH344" s="28"/>
      <c r="API344" s="28"/>
      <c r="APJ344" s="28"/>
      <c r="APK344" s="28"/>
      <c r="APL344" s="28"/>
      <c r="APM344" s="28"/>
      <c r="APN344" s="28"/>
      <c r="APO344" s="28"/>
      <c r="APP344" s="28"/>
      <c r="APQ344" s="28"/>
      <c r="APR344" s="28"/>
      <c r="APS344" s="28"/>
      <c r="APT344" s="28"/>
      <c r="APU344" s="28"/>
      <c r="APV344" s="28"/>
      <c r="APW344" s="28"/>
      <c r="APX344" s="28"/>
      <c r="APY344" s="28"/>
      <c r="APZ344" s="28"/>
      <c r="AQA344" s="28"/>
      <c r="AQB344" s="28"/>
      <c r="AQC344" s="28"/>
      <c r="AQD344" s="28"/>
      <c r="AQE344" s="28"/>
      <c r="AQF344" s="28"/>
      <c r="AQG344" s="28"/>
      <c r="AQH344" s="28"/>
      <c r="AQI344" s="28"/>
      <c r="AQJ344" s="28"/>
      <c r="AQK344" s="28"/>
      <c r="AQL344" s="28"/>
      <c r="AQM344" s="28"/>
      <c r="AQN344" s="28"/>
      <c r="AQO344" s="28"/>
      <c r="AQP344" s="28"/>
      <c r="AQQ344" s="28"/>
      <c r="AQR344" s="28"/>
      <c r="AQS344" s="28"/>
      <c r="AQT344" s="28"/>
      <c r="AQU344" s="28"/>
      <c r="AQV344" s="28"/>
      <c r="AQW344" s="28"/>
      <c r="AQX344" s="28"/>
      <c r="AQY344" s="28"/>
      <c r="AQZ344" s="28"/>
      <c r="ARA344" s="28"/>
      <c r="ARB344" s="28"/>
      <c r="ARC344" s="28"/>
      <c r="ARD344" s="28"/>
      <c r="ARE344" s="28"/>
      <c r="ARF344" s="28"/>
      <c r="ARG344" s="28"/>
      <c r="ARH344" s="28"/>
      <c r="ARI344" s="28"/>
      <c r="ARJ344" s="28"/>
      <c r="ARK344" s="28"/>
      <c r="ARL344" s="28"/>
      <c r="ARM344" s="28"/>
      <c r="ARN344" s="28"/>
      <c r="ARO344" s="28"/>
      <c r="ARP344" s="28"/>
      <c r="ARQ344" s="28"/>
      <c r="ARR344" s="28"/>
      <c r="ARS344" s="28"/>
      <c r="ART344" s="28"/>
      <c r="ARU344" s="28"/>
      <c r="ARV344" s="28"/>
      <c r="ARW344" s="28"/>
      <c r="ARX344" s="28"/>
      <c r="ARY344" s="28"/>
      <c r="ARZ344" s="28"/>
      <c r="ASA344" s="28"/>
      <c r="ASB344" s="28"/>
      <c r="ASC344" s="28"/>
      <c r="ASD344" s="28"/>
      <c r="ASE344" s="28"/>
      <c r="ASF344" s="28"/>
      <c r="ASG344" s="28"/>
      <c r="ASH344" s="28"/>
      <c r="ASI344" s="28"/>
      <c r="ASJ344" s="28"/>
      <c r="ASK344" s="28"/>
      <c r="ASL344" s="28"/>
      <c r="ASM344" s="28"/>
      <c r="ASN344" s="28"/>
      <c r="ASO344" s="28"/>
      <c r="ASP344" s="28"/>
      <c r="ASQ344" s="28"/>
      <c r="ASR344" s="28"/>
      <c r="ASS344" s="28"/>
      <c r="AST344" s="28"/>
      <c r="ASU344" s="28"/>
      <c r="ASV344" s="28"/>
      <c r="ASW344" s="28"/>
      <c r="ASX344" s="28"/>
      <c r="ASY344" s="28"/>
      <c r="ASZ344" s="28"/>
      <c r="ATA344" s="28"/>
      <c r="ATB344" s="28"/>
      <c r="ATC344" s="28"/>
      <c r="ATD344" s="28"/>
      <c r="ATE344" s="28"/>
      <c r="ATF344" s="28"/>
      <c r="ATG344" s="28"/>
      <c r="ATH344" s="28"/>
      <c r="ATI344" s="28"/>
      <c r="ATJ344" s="28"/>
      <c r="ATK344" s="28"/>
      <c r="ATL344" s="28"/>
      <c r="ATM344" s="28"/>
      <c r="ATN344" s="28"/>
      <c r="ATO344" s="28"/>
      <c r="ATP344" s="28"/>
      <c r="ATQ344" s="28"/>
      <c r="ATR344" s="28"/>
      <c r="ATS344" s="28"/>
      <c r="ATT344" s="28"/>
      <c r="ATU344" s="28"/>
      <c r="ATV344" s="28"/>
      <c r="ATW344" s="28"/>
      <c r="ATX344" s="28"/>
      <c r="ATY344" s="28"/>
      <c r="ATZ344" s="28"/>
      <c r="AUA344" s="28"/>
      <c r="AUB344" s="28"/>
      <c r="AUC344" s="28"/>
      <c r="AUD344" s="28"/>
      <c r="AUE344" s="28"/>
      <c r="AUF344" s="28"/>
      <c r="AUG344" s="28"/>
      <c r="AUH344" s="28"/>
      <c r="AUI344" s="28"/>
      <c r="AUJ344" s="28"/>
      <c r="AUK344" s="28"/>
      <c r="AUL344" s="28"/>
      <c r="AUM344" s="28"/>
      <c r="AUN344" s="28"/>
      <c r="AUO344" s="28"/>
      <c r="AUP344" s="28"/>
      <c r="AUQ344" s="28"/>
      <c r="AUR344" s="28"/>
      <c r="AUS344" s="28"/>
      <c r="AUT344" s="28"/>
      <c r="AUU344" s="28"/>
      <c r="AUV344" s="28"/>
      <c r="AUW344" s="28"/>
      <c r="AUX344" s="28"/>
      <c r="AUY344" s="28"/>
      <c r="AUZ344" s="28"/>
      <c r="AVA344" s="28"/>
      <c r="AVB344" s="28"/>
      <c r="AVC344" s="28"/>
      <c r="AVD344" s="28"/>
      <c r="AVE344" s="28"/>
      <c r="AVF344" s="28"/>
      <c r="AVG344" s="28"/>
      <c r="AVH344" s="28"/>
      <c r="AVI344" s="28"/>
      <c r="AVJ344" s="28"/>
      <c r="AVK344" s="28"/>
      <c r="AVL344" s="28"/>
      <c r="AVM344" s="28"/>
      <c r="AVN344" s="28"/>
      <c r="AVO344" s="28"/>
      <c r="AVP344" s="28"/>
      <c r="AVQ344" s="28"/>
      <c r="AVR344" s="28"/>
      <c r="AVS344" s="28"/>
      <c r="AVT344" s="28"/>
      <c r="AVU344" s="28"/>
      <c r="AVV344" s="28"/>
      <c r="AVW344" s="28"/>
      <c r="AVX344" s="28"/>
      <c r="AVY344" s="28"/>
      <c r="AVZ344" s="28"/>
      <c r="AWA344" s="28"/>
      <c r="AWB344" s="28"/>
      <c r="AWC344" s="28"/>
      <c r="AWD344" s="28"/>
      <c r="AWE344" s="28"/>
      <c r="AWF344" s="28"/>
      <c r="AWG344" s="28"/>
      <c r="AWH344" s="28"/>
      <c r="AWI344" s="28"/>
      <c r="AWJ344" s="28"/>
      <c r="AWK344" s="28"/>
      <c r="AWL344" s="28"/>
      <c r="AWM344" s="28"/>
      <c r="AWN344" s="28"/>
      <c r="AWO344" s="28"/>
      <c r="AWP344" s="28"/>
      <c r="AWQ344" s="28"/>
      <c r="AWR344" s="28"/>
      <c r="AWS344" s="28"/>
      <c r="AWT344" s="28"/>
      <c r="AWU344" s="28"/>
      <c r="AWV344" s="28"/>
      <c r="AWW344" s="28"/>
      <c r="AWX344" s="28"/>
      <c r="AWY344" s="28"/>
      <c r="AWZ344" s="28"/>
      <c r="AXA344" s="28"/>
      <c r="AXB344" s="28"/>
      <c r="AXC344" s="28"/>
      <c r="AXD344" s="28"/>
      <c r="AXE344" s="28"/>
      <c r="AXF344" s="28"/>
      <c r="AXG344" s="28"/>
      <c r="AXH344" s="28"/>
      <c r="AXI344" s="28"/>
      <c r="AXJ344" s="28"/>
      <c r="AXK344" s="28"/>
      <c r="AXL344" s="28"/>
      <c r="AXM344" s="28"/>
      <c r="AXN344" s="28"/>
      <c r="AXO344" s="28"/>
      <c r="AXP344" s="28"/>
      <c r="AXQ344" s="28"/>
      <c r="AXR344" s="28"/>
      <c r="AXS344" s="28"/>
      <c r="AXT344" s="28"/>
      <c r="AXU344" s="28"/>
      <c r="AXV344" s="28"/>
      <c r="AXW344" s="28"/>
      <c r="AXX344" s="28"/>
      <c r="AXY344" s="28"/>
      <c r="AXZ344" s="28"/>
      <c r="AYA344" s="28"/>
      <c r="AYB344" s="28"/>
      <c r="AYC344" s="28"/>
      <c r="AYD344" s="28"/>
      <c r="AYE344" s="28"/>
      <c r="AYF344" s="28"/>
      <c r="AYG344" s="28"/>
      <c r="AYH344" s="28"/>
      <c r="AYI344" s="28"/>
      <c r="AYJ344" s="28"/>
      <c r="AYK344" s="28"/>
      <c r="AYL344" s="28"/>
      <c r="AYM344" s="28"/>
      <c r="AYN344" s="28"/>
      <c r="AYO344" s="28"/>
      <c r="AYP344" s="28"/>
      <c r="AYQ344" s="28"/>
      <c r="AYR344" s="28"/>
      <c r="AYS344" s="28"/>
      <c r="AYT344" s="28"/>
      <c r="AYU344" s="28"/>
      <c r="AYV344" s="28"/>
      <c r="AYW344" s="28"/>
      <c r="AYX344" s="28"/>
      <c r="AYY344" s="28"/>
      <c r="AYZ344" s="28"/>
      <c r="AZA344" s="28"/>
      <c r="AZB344" s="28"/>
      <c r="AZC344" s="28"/>
      <c r="AZD344" s="28"/>
      <c r="AZE344" s="28"/>
      <c r="AZF344" s="28"/>
      <c r="AZG344" s="28"/>
      <c r="AZH344" s="28"/>
      <c r="AZI344" s="28"/>
      <c r="AZJ344" s="28"/>
      <c r="AZK344" s="28"/>
      <c r="AZL344" s="28"/>
      <c r="AZM344" s="28"/>
      <c r="AZN344" s="28"/>
      <c r="AZO344" s="28"/>
      <c r="AZP344" s="28"/>
      <c r="AZQ344" s="28"/>
      <c r="AZR344" s="28"/>
      <c r="AZS344" s="28"/>
      <c r="AZT344" s="28"/>
      <c r="AZU344" s="28"/>
      <c r="AZV344" s="28"/>
      <c r="AZW344" s="28"/>
      <c r="AZX344" s="28"/>
      <c r="AZY344" s="28"/>
      <c r="AZZ344" s="28"/>
      <c r="BAA344" s="28"/>
      <c r="BAB344" s="28"/>
      <c r="BAC344" s="28"/>
      <c r="BAD344" s="28"/>
      <c r="BAE344" s="28"/>
      <c r="BAF344" s="28"/>
      <c r="BAG344" s="28"/>
      <c r="BAH344" s="28"/>
      <c r="BAI344" s="28"/>
      <c r="BAJ344" s="28"/>
      <c r="BAK344" s="28"/>
      <c r="BAL344" s="28"/>
      <c r="BAM344" s="28"/>
      <c r="BAN344" s="28"/>
      <c r="BAO344" s="28"/>
      <c r="BAP344" s="28"/>
      <c r="BAQ344" s="28"/>
      <c r="BAR344" s="28"/>
      <c r="BAS344" s="28"/>
      <c r="BAT344" s="28"/>
      <c r="BAU344" s="28"/>
      <c r="BAV344" s="28"/>
      <c r="BAW344" s="28"/>
      <c r="BAX344" s="28"/>
      <c r="BAY344" s="28"/>
      <c r="BAZ344" s="28"/>
      <c r="BBA344" s="28"/>
      <c r="BBB344" s="28"/>
      <c r="BBC344" s="28"/>
      <c r="BBD344" s="28"/>
      <c r="BBE344" s="28"/>
      <c r="BBF344" s="28"/>
      <c r="BBG344" s="28"/>
      <c r="BBH344" s="28"/>
      <c r="BBI344" s="28"/>
      <c r="BBJ344" s="28"/>
      <c r="BBK344" s="28"/>
      <c r="BBL344" s="28"/>
      <c r="BBM344" s="28"/>
      <c r="BBN344" s="28"/>
      <c r="BBO344" s="28"/>
      <c r="BBP344" s="28"/>
      <c r="BBQ344" s="28"/>
      <c r="BBR344" s="28"/>
      <c r="BBS344" s="28"/>
      <c r="BBT344" s="28"/>
      <c r="BBU344" s="28"/>
      <c r="BBV344" s="28"/>
      <c r="BBW344" s="28"/>
      <c r="BBX344" s="28"/>
      <c r="BBY344" s="28"/>
      <c r="BBZ344" s="28"/>
      <c r="BCA344" s="28"/>
      <c r="BCB344" s="28"/>
      <c r="BCC344" s="28"/>
      <c r="BCD344" s="28"/>
      <c r="BCE344" s="28"/>
      <c r="BCF344" s="28"/>
      <c r="BCG344" s="28"/>
      <c r="BCH344" s="28"/>
      <c r="BCI344" s="28"/>
      <c r="BCJ344" s="28"/>
      <c r="BCK344" s="28"/>
      <c r="BCL344" s="28"/>
      <c r="BCM344" s="28"/>
      <c r="BCN344" s="28"/>
      <c r="BCO344" s="28"/>
      <c r="BCP344" s="28"/>
      <c r="BCQ344" s="28"/>
      <c r="BCR344" s="28"/>
      <c r="BCS344" s="28"/>
      <c r="BCT344" s="28"/>
      <c r="BCU344" s="28"/>
      <c r="BCV344" s="28"/>
      <c r="BCW344" s="28"/>
      <c r="BCX344" s="28"/>
      <c r="BCY344" s="28"/>
      <c r="BCZ344" s="28"/>
      <c r="BDA344" s="28"/>
      <c r="BDB344" s="28"/>
      <c r="BDC344" s="28"/>
      <c r="BDD344" s="28"/>
      <c r="BDE344" s="28"/>
      <c r="BDF344" s="28"/>
      <c r="BDG344" s="28"/>
      <c r="BDH344" s="28"/>
      <c r="BDI344" s="28"/>
      <c r="BDJ344" s="28"/>
      <c r="BDK344" s="28"/>
      <c r="BDL344" s="28"/>
      <c r="BDM344" s="28"/>
      <c r="BDN344" s="28"/>
      <c r="BDO344" s="28"/>
      <c r="BDP344" s="28"/>
      <c r="BDQ344" s="28"/>
      <c r="BDR344" s="28"/>
      <c r="BDS344" s="28"/>
      <c r="BDT344" s="28"/>
      <c r="BDU344" s="28"/>
      <c r="BDV344" s="28"/>
      <c r="BDW344" s="28"/>
      <c r="BDX344" s="28"/>
      <c r="BDY344" s="28"/>
      <c r="BDZ344" s="28"/>
      <c r="BEA344" s="28"/>
      <c r="BEB344" s="28"/>
      <c r="BEC344" s="28"/>
      <c r="BED344" s="28"/>
      <c r="BEE344" s="28"/>
      <c r="BEF344" s="28"/>
      <c r="BEG344" s="28"/>
      <c r="BEH344" s="28"/>
      <c r="BEI344" s="28"/>
      <c r="BEJ344" s="28"/>
      <c r="BEK344" s="28"/>
      <c r="BEL344" s="28"/>
      <c r="BEM344" s="28"/>
      <c r="BEN344" s="28"/>
      <c r="BEO344" s="28"/>
      <c r="BEP344" s="28"/>
      <c r="BEQ344" s="28"/>
      <c r="BER344" s="28"/>
      <c r="BES344" s="28"/>
      <c r="BET344" s="28"/>
      <c r="BEU344" s="28"/>
      <c r="BEV344" s="28"/>
      <c r="BEW344" s="28"/>
      <c r="BEX344" s="28"/>
      <c r="BEY344" s="28"/>
      <c r="BEZ344" s="28"/>
      <c r="BFA344" s="28"/>
      <c r="BFB344" s="28"/>
      <c r="BFC344" s="28"/>
      <c r="BFD344" s="28"/>
      <c r="BFE344" s="28"/>
      <c r="BFF344" s="28"/>
      <c r="BFG344" s="28"/>
      <c r="BFH344" s="28"/>
      <c r="BFI344" s="28"/>
      <c r="BFJ344" s="28"/>
      <c r="BFK344" s="28"/>
      <c r="BFL344" s="28"/>
      <c r="BFM344" s="28"/>
      <c r="BFN344" s="28"/>
      <c r="BFO344" s="28"/>
      <c r="BFP344" s="28"/>
      <c r="BFQ344" s="28"/>
      <c r="BFR344" s="28"/>
      <c r="BFS344" s="28"/>
      <c r="BFT344" s="28"/>
      <c r="BFU344" s="28"/>
      <c r="BFV344" s="28"/>
      <c r="BFW344" s="28"/>
      <c r="BFX344" s="28"/>
      <c r="BFY344" s="28"/>
      <c r="BFZ344" s="28"/>
      <c r="BGA344" s="28"/>
      <c r="BGB344" s="28"/>
      <c r="BGC344" s="28"/>
      <c r="BGD344" s="28"/>
      <c r="BGE344" s="28"/>
      <c r="BGF344" s="28"/>
      <c r="BGG344" s="28"/>
      <c r="BGH344" s="28"/>
      <c r="BGI344" s="28"/>
      <c r="BGJ344" s="28"/>
      <c r="BGK344" s="28"/>
      <c r="BGL344" s="28"/>
      <c r="BGM344" s="28"/>
      <c r="BGN344" s="28"/>
      <c r="BGO344" s="28"/>
      <c r="BGP344" s="28"/>
      <c r="BGQ344" s="28"/>
      <c r="BGR344" s="28"/>
      <c r="BGS344" s="28"/>
      <c r="BGT344" s="28"/>
      <c r="BGU344" s="28"/>
      <c r="BGV344" s="28"/>
      <c r="BGW344" s="28"/>
      <c r="BGX344" s="28"/>
      <c r="BGY344" s="28"/>
      <c r="BGZ344" s="28"/>
      <c r="BHA344" s="28"/>
      <c r="BHB344" s="28"/>
      <c r="BHC344" s="28"/>
      <c r="BHD344" s="28"/>
      <c r="BHE344" s="28"/>
      <c r="BHF344" s="28"/>
      <c r="BHG344" s="28"/>
      <c r="BHH344" s="28"/>
      <c r="BHI344" s="28"/>
      <c r="BHJ344" s="28"/>
      <c r="BHK344" s="28"/>
      <c r="BHL344" s="28"/>
      <c r="BHM344" s="28"/>
      <c r="BHN344" s="28"/>
      <c r="BHO344" s="28"/>
      <c r="BHP344" s="28"/>
      <c r="BHQ344" s="28"/>
      <c r="BHR344" s="28"/>
      <c r="BHS344" s="28"/>
      <c r="BHT344" s="28"/>
      <c r="BHU344" s="28"/>
      <c r="BHV344" s="28"/>
      <c r="BHW344" s="28"/>
      <c r="BHX344" s="28"/>
      <c r="BHY344" s="28"/>
      <c r="BHZ344" s="28"/>
      <c r="BIA344" s="28"/>
      <c r="BIB344" s="28"/>
      <c r="BIC344" s="28"/>
      <c r="BID344" s="28"/>
      <c r="BIE344" s="28"/>
      <c r="BIF344" s="28"/>
      <c r="BIG344" s="28"/>
      <c r="BIH344" s="28"/>
      <c r="BII344" s="28"/>
      <c r="BIJ344" s="28"/>
      <c r="BIK344" s="28"/>
      <c r="BIL344" s="28"/>
      <c r="BIM344" s="28"/>
      <c r="BIN344" s="28"/>
      <c r="BIO344" s="28"/>
      <c r="BIP344" s="28"/>
      <c r="BIQ344" s="28"/>
      <c r="BIR344" s="28"/>
      <c r="BIS344" s="28"/>
      <c r="BIT344" s="28"/>
      <c r="BIU344" s="28"/>
      <c r="BIV344" s="28"/>
      <c r="BIW344" s="28"/>
      <c r="BIX344" s="28"/>
      <c r="BIY344" s="28"/>
      <c r="BIZ344" s="28"/>
      <c r="BJA344" s="28"/>
      <c r="BJB344" s="28"/>
      <c r="BJC344" s="28"/>
      <c r="BJD344" s="28"/>
      <c r="BJE344" s="28"/>
      <c r="BJF344" s="28"/>
      <c r="BJG344" s="28"/>
      <c r="BJH344" s="28"/>
      <c r="BJI344" s="28"/>
      <c r="BJJ344" s="28"/>
      <c r="BJK344" s="28"/>
      <c r="BJL344" s="28"/>
      <c r="BJM344" s="28"/>
      <c r="BJN344" s="28"/>
      <c r="BJO344" s="28"/>
      <c r="BJP344" s="28"/>
      <c r="BJQ344" s="28"/>
      <c r="BJR344" s="28"/>
      <c r="BJS344" s="28"/>
      <c r="BJT344" s="28"/>
      <c r="BJU344" s="28"/>
      <c r="BJV344" s="28"/>
      <c r="BJW344" s="28"/>
      <c r="BJX344" s="28"/>
      <c r="BJY344" s="28"/>
      <c r="BJZ344" s="28"/>
      <c r="BKA344" s="28"/>
      <c r="BKB344" s="28"/>
      <c r="BKC344" s="28"/>
      <c r="BKD344" s="28"/>
      <c r="BKE344" s="28"/>
      <c r="BKF344" s="28"/>
      <c r="BKG344" s="28"/>
      <c r="BKH344" s="28"/>
      <c r="BKI344" s="28"/>
      <c r="BKJ344" s="28"/>
      <c r="BKK344" s="28"/>
      <c r="BKL344" s="28"/>
      <c r="BKM344" s="28"/>
      <c r="BKN344" s="28"/>
      <c r="BKO344" s="28"/>
      <c r="BKP344" s="28"/>
      <c r="BKQ344" s="28"/>
      <c r="BKR344" s="28"/>
      <c r="BKS344" s="28"/>
      <c r="BKT344" s="28"/>
      <c r="BKU344" s="28"/>
      <c r="BKV344" s="28"/>
      <c r="BKW344" s="28"/>
      <c r="BKX344" s="28"/>
      <c r="BKY344" s="28"/>
      <c r="BKZ344" s="28"/>
      <c r="BLA344" s="28"/>
      <c r="BLB344" s="28"/>
      <c r="BLC344" s="28"/>
      <c r="BLD344" s="28"/>
      <c r="BLE344" s="28"/>
      <c r="BLF344" s="28"/>
      <c r="BLG344" s="28"/>
      <c r="BLH344" s="28"/>
      <c r="BLI344" s="28"/>
      <c r="BLJ344" s="28"/>
      <c r="BLK344" s="28"/>
      <c r="BLL344" s="28"/>
      <c r="BLM344" s="28"/>
      <c r="BLN344" s="28"/>
      <c r="BLO344" s="28"/>
      <c r="BLP344" s="28"/>
      <c r="BLQ344" s="28"/>
      <c r="BLR344" s="28"/>
      <c r="BLS344" s="28"/>
      <c r="BLT344" s="28"/>
      <c r="BLU344" s="28"/>
      <c r="BLV344" s="28"/>
      <c r="BLW344" s="28"/>
      <c r="BLX344" s="28"/>
      <c r="BLY344" s="28"/>
      <c r="BLZ344" s="28"/>
      <c r="BMA344" s="28"/>
      <c r="BMB344" s="28"/>
      <c r="BMC344" s="28"/>
      <c r="BMD344" s="28"/>
      <c r="BME344" s="28"/>
      <c r="BMF344" s="28"/>
      <c r="BMG344" s="28"/>
      <c r="BMH344" s="28"/>
      <c r="BMI344" s="28"/>
      <c r="BMJ344" s="28"/>
      <c r="BMK344" s="28"/>
      <c r="BML344" s="28"/>
      <c r="BMM344" s="28"/>
      <c r="BMN344" s="28"/>
      <c r="BMO344" s="28"/>
      <c r="BMP344" s="28"/>
      <c r="BMQ344" s="28"/>
      <c r="BMR344" s="28"/>
      <c r="BMS344" s="28"/>
      <c r="BMT344" s="28"/>
      <c r="BMU344" s="28"/>
      <c r="BMV344" s="28"/>
      <c r="BMW344" s="28"/>
      <c r="BMX344" s="28"/>
      <c r="BMY344" s="28"/>
      <c r="BMZ344" s="28"/>
      <c r="BNA344" s="28"/>
      <c r="BNB344" s="28"/>
      <c r="BNC344" s="28"/>
      <c r="BND344" s="28"/>
      <c r="BNE344" s="28"/>
      <c r="BNF344" s="28"/>
      <c r="BNG344" s="28"/>
      <c r="BNH344" s="28"/>
      <c r="BNI344" s="28"/>
      <c r="BNJ344" s="28"/>
      <c r="BNK344" s="28"/>
      <c r="BNL344" s="28"/>
      <c r="BNM344" s="28"/>
      <c r="BNN344" s="28"/>
      <c r="BNO344" s="28"/>
      <c r="BNP344" s="28"/>
      <c r="BNQ344" s="28"/>
      <c r="BNR344" s="28"/>
      <c r="BNS344" s="28"/>
      <c r="BNT344" s="28"/>
      <c r="BNU344" s="28"/>
      <c r="BNV344" s="28"/>
      <c r="BNW344" s="28"/>
      <c r="BNX344" s="28"/>
      <c r="BNY344" s="28"/>
      <c r="BNZ344" s="28"/>
      <c r="BOA344" s="28"/>
      <c r="BOB344" s="28"/>
      <c r="BOC344" s="28"/>
      <c r="BOD344" s="28"/>
      <c r="BOE344" s="28"/>
      <c r="BOF344" s="28"/>
      <c r="BOG344" s="28"/>
      <c r="BOH344" s="28"/>
      <c r="BOI344" s="28"/>
      <c r="BOJ344" s="28"/>
      <c r="BOK344" s="28"/>
      <c r="BOL344" s="28"/>
      <c r="BOM344" s="28"/>
      <c r="BON344" s="28"/>
      <c r="BOO344" s="28"/>
      <c r="BOP344" s="28"/>
      <c r="BOQ344" s="28"/>
      <c r="BOR344" s="28"/>
      <c r="BOS344" s="28"/>
      <c r="BOT344" s="28"/>
      <c r="BOU344" s="28"/>
      <c r="BOV344" s="28"/>
      <c r="BOW344" s="28"/>
      <c r="BOX344" s="28"/>
      <c r="BOY344" s="28"/>
      <c r="BOZ344" s="28"/>
      <c r="BPA344" s="28"/>
      <c r="BPB344" s="28"/>
      <c r="BPC344" s="28"/>
      <c r="BPD344" s="28"/>
      <c r="BPE344" s="28"/>
      <c r="BPF344" s="28"/>
      <c r="BPG344" s="28"/>
      <c r="BPH344" s="28"/>
      <c r="BPI344" s="28"/>
      <c r="BPJ344" s="28"/>
      <c r="BPK344" s="28"/>
      <c r="BPL344" s="28"/>
      <c r="BPM344" s="28"/>
      <c r="BPN344" s="28"/>
      <c r="BPO344" s="28"/>
      <c r="BPP344" s="28"/>
      <c r="BPQ344" s="28"/>
      <c r="BPR344" s="28"/>
      <c r="BPS344" s="28"/>
      <c r="BPT344" s="28"/>
      <c r="BPU344" s="28"/>
      <c r="BPV344" s="28"/>
      <c r="BPW344" s="28"/>
      <c r="BPX344" s="28"/>
      <c r="BPY344" s="28"/>
      <c r="BPZ344" s="28"/>
      <c r="BQA344" s="28"/>
      <c r="BQB344" s="28"/>
      <c r="BQC344" s="28"/>
      <c r="BQD344" s="28"/>
      <c r="BQE344" s="28"/>
      <c r="BQF344" s="28"/>
      <c r="BQG344" s="28"/>
      <c r="BQH344" s="28"/>
      <c r="BQI344" s="28"/>
      <c r="BQJ344" s="28"/>
      <c r="BQK344" s="28"/>
      <c r="BQL344" s="28"/>
      <c r="BQM344" s="28"/>
      <c r="BQN344" s="28"/>
      <c r="BQO344" s="28"/>
      <c r="BQP344" s="28"/>
      <c r="BQQ344" s="28"/>
      <c r="BQR344" s="28"/>
      <c r="BQS344" s="28"/>
      <c r="BQT344" s="28"/>
      <c r="BQU344" s="28"/>
      <c r="BQV344" s="28"/>
      <c r="BQW344" s="28"/>
      <c r="BQX344" s="28"/>
      <c r="BQY344" s="28"/>
      <c r="BQZ344" s="28"/>
      <c r="BRA344" s="28"/>
      <c r="BRB344" s="28"/>
      <c r="BRC344" s="28"/>
      <c r="BRD344" s="28"/>
      <c r="BRE344" s="28"/>
      <c r="BRF344" s="28"/>
      <c r="BRG344" s="28"/>
      <c r="BRH344" s="28"/>
      <c r="BRI344" s="28"/>
      <c r="BRJ344" s="28"/>
      <c r="BRK344" s="28"/>
      <c r="BRL344" s="28"/>
      <c r="BRM344" s="28"/>
      <c r="BRN344" s="28"/>
      <c r="BRO344" s="28"/>
      <c r="BRP344" s="28"/>
      <c r="BRQ344" s="28"/>
      <c r="BRR344" s="28"/>
      <c r="BRS344" s="28"/>
      <c r="BRT344" s="28"/>
      <c r="BRU344" s="28"/>
      <c r="BRV344" s="28"/>
      <c r="BRW344" s="28"/>
      <c r="BRX344" s="28"/>
      <c r="BRY344" s="28"/>
      <c r="BRZ344" s="28"/>
      <c r="BSA344" s="28"/>
      <c r="BSB344" s="28"/>
      <c r="BSC344" s="28"/>
      <c r="BSD344" s="28"/>
      <c r="BSE344" s="28"/>
      <c r="BSF344" s="28"/>
      <c r="BSG344" s="28"/>
      <c r="BSH344" s="28"/>
      <c r="BSI344" s="28"/>
      <c r="BSJ344" s="28"/>
      <c r="BSK344" s="28"/>
      <c r="BSL344" s="28"/>
      <c r="BSM344" s="28"/>
      <c r="BSN344" s="28"/>
      <c r="BSO344" s="28"/>
      <c r="BSP344" s="28"/>
      <c r="BSQ344" s="28"/>
      <c r="BSR344" s="28"/>
      <c r="BSS344" s="28"/>
      <c r="BST344" s="28"/>
      <c r="BSU344" s="28"/>
      <c r="BSV344" s="28"/>
      <c r="BSW344" s="28"/>
      <c r="BSX344" s="28"/>
      <c r="BSY344" s="28"/>
      <c r="BSZ344" s="28"/>
      <c r="BTA344" s="28"/>
      <c r="BTB344" s="28"/>
      <c r="BTC344" s="28"/>
      <c r="BTD344" s="28"/>
      <c r="BTE344" s="28"/>
      <c r="BTF344" s="28"/>
      <c r="BTG344" s="28"/>
      <c r="BTH344" s="28"/>
      <c r="BTI344" s="28"/>
      <c r="BTJ344" s="28"/>
      <c r="BTK344" s="28"/>
      <c r="BTL344" s="28"/>
      <c r="BTM344" s="28"/>
      <c r="BTN344" s="28"/>
      <c r="BTO344" s="28"/>
      <c r="BTP344" s="28"/>
      <c r="BTQ344" s="28"/>
      <c r="BTR344" s="28"/>
      <c r="BTS344" s="28"/>
      <c r="BTT344" s="28"/>
      <c r="BTU344" s="28"/>
      <c r="BTV344" s="28"/>
      <c r="BTW344" s="28"/>
      <c r="BTX344" s="28"/>
      <c r="BTY344" s="28"/>
      <c r="BTZ344" s="28"/>
      <c r="BUA344" s="28"/>
      <c r="BUB344" s="28"/>
      <c r="BUC344" s="28"/>
      <c r="BUD344" s="28"/>
      <c r="BUE344" s="28"/>
      <c r="BUF344" s="28"/>
      <c r="BUG344" s="28"/>
      <c r="BUH344" s="28"/>
      <c r="BUI344" s="28"/>
      <c r="BUJ344" s="28"/>
      <c r="BUK344" s="28"/>
      <c r="BUL344" s="28"/>
      <c r="BUM344" s="28"/>
      <c r="BUN344" s="28"/>
      <c r="BUO344" s="28"/>
      <c r="BUP344" s="28"/>
      <c r="BUQ344" s="28"/>
      <c r="BUR344" s="28"/>
      <c r="BUS344" s="28"/>
      <c r="BUT344" s="28"/>
      <c r="BUU344" s="28"/>
      <c r="BUV344" s="28"/>
      <c r="BUW344" s="28"/>
      <c r="BUX344" s="28"/>
      <c r="BUY344" s="28"/>
      <c r="BUZ344" s="28"/>
      <c r="BVA344" s="28"/>
      <c r="BVB344" s="28"/>
      <c r="BVC344" s="28"/>
      <c r="BVD344" s="28"/>
      <c r="BVE344" s="28"/>
      <c r="BVF344" s="28"/>
      <c r="BVG344" s="28"/>
      <c r="BVH344" s="28"/>
      <c r="BVI344" s="28"/>
      <c r="BVJ344" s="28"/>
      <c r="BVK344" s="28"/>
      <c r="BVL344" s="28"/>
      <c r="BVM344" s="28"/>
      <c r="BVN344" s="28"/>
      <c r="BVO344" s="28"/>
      <c r="BVP344" s="28"/>
      <c r="BVQ344" s="28"/>
      <c r="BVR344" s="28"/>
      <c r="BVS344" s="28"/>
      <c r="BVT344" s="28"/>
      <c r="BVU344" s="28"/>
      <c r="BVV344" s="28"/>
      <c r="BVW344" s="28"/>
      <c r="BVX344" s="28"/>
      <c r="BVY344" s="28"/>
      <c r="BVZ344" s="28"/>
      <c r="BWA344" s="28"/>
      <c r="BWB344" s="28"/>
      <c r="BWC344" s="28"/>
      <c r="BWD344" s="28"/>
      <c r="BWE344" s="28"/>
      <c r="BWF344" s="28"/>
      <c r="BWG344" s="28"/>
      <c r="BWH344" s="28"/>
      <c r="BWI344" s="28"/>
      <c r="BWJ344" s="28"/>
      <c r="BWK344" s="28"/>
      <c r="BWL344" s="28"/>
      <c r="BWM344" s="28"/>
      <c r="BWN344" s="28"/>
      <c r="BWO344" s="28"/>
      <c r="BWP344" s="28"/>
      <c r="BWQ344" s="28"/>
      <c r="BWR344" s="28"/>
      <c r="BWS344" s="28"/>
      <c r="BWT344" s="28"/>
      <c r="BWU344" s="28"/>
      <c r="BWV344" s="28"/>
      <c r="BWW344" s="28"/>
      <c r="BWX344" s="28"/>
      <c r="BWY344" s="28"/>
      <c r="BWZ344" s="28"/>
      <c r="BXA344" s="28"/>
      <c r="BXB344" s="28"/>
      <c r="BXC344" s="28"/>
      <c r="BXD344" s="28"/>
      <c r="BXE344" s="28"/>
      <c r="BXF344" s="28"/>
      <c r="BXG344" s="28"/>
      <c r="BXH344" s="28"/>
      <c r="BXI344" s="28"/>
      <c r="BXJ344" s="28"/>
      <c r="BXK344" s="28"/>
      <c r="BXL344" s="28"/>
      <c r="BXM344" s="28"/>
      <c r="BXN344" s="28"/>
      <c r="BXO344" s="28"/>
      <c r="BXP344" s="28"/>
      <c r="BXQ344" s="28"/>
      <c r="BXR344" s="28"/>
      <c r="BXS344" s="28"/>
      <c r="BXT344" s="28"/>
      <c r="BXU344" s="28"/>
      <c r="BXV344" s="28"/>
      <c r="BXW344" s="28"/>
      <c r="BXX344" s="28"/>
      <c r="BXY344" s="28"/>
      <c r="BXZ344" s="28"/>
      <c r="BYA344" s="28"/>
      <c r="BYB344" s="28"/>
      <c r="BYC344" s="28"/>
      <c r="BYD344" s="28"/>
      <c r="BYE344" s="28"/>
      <c r="BYF344" s="28"/>
      <c r="BYG344" s="28"/>
      <c r="BYH344" s="28"/>
      <c r="BYI344" s="28"/>
      <c r="BYJ344" s="28"/>
      <c r="BYK344" s="28"/>
      <c r="BYL344" s="28"/>
      <c r="BYM344" s="28"/>
      <c r="BYN344" s="28"/>
      <c r="BYO344" s="28"/>
      <c r="BYP344" s="28"/>
      <c r="BYQ344" s="28"/>
      <c r="BYR344" s="28"/>
      <c r="BYS344" s="28"/>
      <c r="BYT344" s="28"/>
      <c r="BYU344" s="28"/>
      <c r="BYV344" s="28"/>
      <c r="BYW344" s="28"/>
      <c r="BYX344" s="28"/>
      <c r="BYY344" s="28"/>
      <c r="BYZ344" s="28"/>
      <c r="BZA344" s="28"/>
      <c r="BZB344" s="28"/>
      <c r="BZC344" s="28"/>
      <c r="BZD344" s="28"/>
      <c r="BZE344" s="28"/>
      <c r="BZF344" s="28"/>
      <c r="BZG344" s="28"/>
      <c r="BZH344" s="28"/>
      <c r="BZI344" s="28"/>
      <c r="BZJ344" s="28"/>
      <c r="BZK344" s="28"/>
      <c r="BZL344" s="28"/>
      <c r="BZM344" s="28"/>
      <c r="BZN344" s="28"/>
      <c r="BZO344" s="28"/>
      <c r="BZP344" s="28"/>
      <c r="BZQ344" s="28"/>
      <c r="BZR344" s="28"/>
      <c r="BZS344" s="28"/>
      <c r="BZT344" s="28"/>
      <c r="BZU344" s="28"/>
      <c r="BZV344" s="28"/>
      <c r="BZW344" s="28"/>
      <c r="BZX344" s="28"/>
      <c r="BZY344" s="28"/>
      <c r="BZZ344" s="28"/>
      <c r="CAA344" s="28"/>
      <c r="CAB344" s="28"/>
      <c r="CAC344" s="28"/>
      <c r="CAD344" s="28"/>
      <c r="CAE344" s="28"/>
      <c r="CAF344" s="28"/>
      <c r="CAG344" s="28"/>
      <c r="CAH344" s="28"/>
      <c r="CAI344" s="28"/>
      <c r="CAJ344" s="28"/>
      <c r="CAK344" s="28"/>
      <c r="CAL344" s="28"/>
      <c r="CAM344" s="28"/>
      <c r="CAN344" s="28"/>
      <c r="CAO344" s="28"/>
      <c r="CAP344" s="28"/>
      <c r="CAQ344" s="28"/>
      <c r="CAR344" s="28"/>
      <c r="CAS344" s="28"/>
      <c r="CAT344" s="28"/>
      <c r="CAU344" s="28"/>
      <c r="CAV344" s="28"/>
      <c r="CAW344" s="28"/>
      <c r="CAX344" s="28"/>
      <c r="CAY344" s="28"/>
      <c r="CAZ344" s="28"/>
      <c r="CBA344" s="28"/>
      <c r="CBB344" s="28"/>
      <c r="CBC344" s="28"/>
      <c r="CBD344" s="28"/>
      <c r="CBE344" s="28"/>
      <c r="CBF344" s="28"/>
      <c r="CBG344" s="28"/>
      <c r="CBH344" s="28"/>
      <c r="CBI344" s="28"/>
      <c r="CBJ344" s="28"/>
      <c r="CBK344" s="28"/>
      <c r="CBL344" s="28"/>
      <c r="CBM344" s="28"/>
      <c r="CBN344" s="28"/>
      <c r="CBO344" s="28"/>
      <c r="CBP344" s="28"/>
      <c r="CBQ344" s="28"/>
      <c r="CBR344" s="28"/>
      <c r="CBS344" s="28"/>
      <c r="CBT344" s="28"/>
      <c r="CBU344" s="28"/>
      <c r="CBV344" s="28"/>
      <c r="CBW344" s="28"/>
      <c r="CBX344" s="28"/>
      <c r="CBY344" s="28"/>
      <c r="CBZ344" s="28"/>
      <c r="CCA344" s="28"/>
      <c r="CCB344" s="28"/>
      <c r="CCC344" s="28"/>
      <c r="CCD344" s="28"/>
      <c r="CCE344" s="28"/>
      <c r="CCF344" s="28"/>
      <c r="CCG344" s="28"/>
      <c r="CCH344" s="28"/>
      <c r="CCI344" s="28"/>
      <c r="CCJ344" s="28"/>
      <c r="CCK344" s="28"/>
      <c r="CCL344" s="28"/>
      <c r="CCM344" s="28"/>
      <c r="CCN344" s="28"/>
      <c r="CCO344" s="28"/>
      <c r="CCP344" s="28"/>
      <c r="CCQ344" s="28"/>
      <c r="CCR344" s="28"/>
      <c r="CCS344" s="28"/>
      <c r="CCT344" s="28"/>
      <c r="CCU344" s="28"/>
      <c r="CCV344" s="28"/>
      <c r="CCW344" s="28"/>
      <c r="CCX344" s="28"/>
      <c r="CCY344" s="28"/>
      <c r="CCZ344" s="28"/>
      <c r="CDA344" s="28"/>
      <c r="CDB344" s="28"/>
      <c r="CDC344" s="28"/>
      <c r="CDD344" s="28"/>
      <c r="CDE344" s="28"/>
      <c r="CDF344" s="28"/>
      <c r="CDG344" s="28"/>
      <c r="CDH344" s="28"/>
      <c r="CDI344" s="28"/>
      <c r="CDJ344" s="28"/>
      <c r="CDK344" s="28"/>
      <c r="CDL344" s="28"/>
      <c r="CDM344" s="28"/>
      <c r="CDN344" s="28"/>
      <c r="CDO344" s="28"/>
      <c r="CDP344" s="28"/>
      <c r="CDQ344" s="28"/>
      <c r="CDR344" s="28"/>
      <c r="CDS344" s="28"/>
      <c r="CDT344" s="28"/>
      <c r="CDU344" s="28"/>
      <c r="CDV344" s="28"/>
      <c r="CDW344" s="28"/>
      <c r="CDX344" s="28"/>
    </row>
    <row r="345" spans="1:2156" s="9" customFormat="1" ht="14.25" customHeight="1" x14ac:dyDescent="0.35">
      <c r="A345" s="19" t="s">
        <v>932</v>
      </c>
      <c r="B345" s="13" t="s">
        <v>99</v>
      </c>
      <c r="C345" s="12">
        <v>39.549999999999997</v>
      </c>
      <c r="D345" s="11">
        <v>6</v>
      </c>
      <c r="E345" s="10" t="s">
        <v>85</v>
      </c>
    </row>
    <row r="346" spans="1:2156" s="9" customFormat="1" ht="14.25" customHeight="1" x14ac:dyDescent="0.35">
      <c r="A346" s="18">
        <v>5283460</v>
      </c>
      <c r="B346" s="17" t="s">
        <v>98</v>
      </c>
      <c r="C346" s="16">
        <v>69.55</v>
      </c>
      <c r="D346" s="15">
        <v>6</v>
      </c>
      <c r="E346" s="15" t="s">
        <v>97</v>
      </c>
    </row>
    <row r="347" spans="1:2156" s="9" customFormat="1" ht="14.25" customHeight="1" x14ac:dyDescent="0.35">
      <c r="A347" s="19" t="s">
        <v>96</v>
      </c>
      <c r="B347" s="13" t="s">
        <v>95</v>
      </c>
      <c r="C347" s="12">
        <v>39.81</v>
      </c>
      <c r="D347" s="11">
        <v>6</v>
      </c>
      <c r="E347" s="10" t="s">
        <v>85</v>
      </c>
      <c r="F347" s="1"/>
      <c r="G347" s="1"/>
    </row>
    <row r="348" spans="1:2156" ht="14.25" customHeight="1" x14ac:dyDescent="0.35">
      <c r="A348" s="19">
        <v>8134134</v>
      </c>
      <c r="B348" s="13" t="s">
        <v>94</v>
      </c>
      <c r="C348" s="12">
        <v>38.65</v>
      </c>
      <c r="D348" s="11">
        <v>6</v>
      </c>
      <c r="E348" s="10" t="s">
        <v>85</v>
      </c>
      <c r="F348" s="9"/>
      <c r="G348" s="9"/>
      <c r="H348" s="1"/>
      <c r="I348" s="1"/>
      <c r="J348" s="1"/>
      <c r="K348" s="1"/>
      <c r="L348" s="1"/>
      <c r="M348" s="1"/>
    </row>
    <row r="349" spans="1:2156" s="9" customFormat="1" ht="14.25" customHeight="1" x14ac:dyDescent="0.35">
      <c r="A349" s="19" t="s">
        <v>93</v>
      </c>
      <c r="B349" s="13" t="s">
        <v>92</v>
      </c>
      <c r="C349" s="12">
        <v>40.130000000000003</v>
      </c>
      <c r="D349" s="11">
        <v>6</v>
      </c>
      <c r="E349" s="10" t="s">
        <v>85</v>
      </c>
    </row>
    <row r="350" spans="1:2156" s="9" customFormat="1" ht="14.25" customHeight="1" x14ac:dyDescent="0.35">
      <c r="A350" s="19" t="s">
        <v>91</v>
      </c>
      <c r="B350" s="13" t="s">
        <v>90</v>
      </c>
      <c r="C350" s="12">
        <v>26.1</v>
      </c>
      <c r="D350" s="11">
        <v>6</v>
      </c>
      <c r="E350" s="10" t="s">
        <v>85</v>
      </c>
    </row>
    <row r="351" spans="1:2156" s="9" customFormat="1" ht="14.25" customHeight="1" x14ac:dyDescent="0.35">
      <c r="A351" s="19">
        <v>3185436</v>
      </c>
      <c r="B351" s="13" t="s">
        <v>89</v>
      </c>
      <c r="C351" s="12">
        <v>58.11</v>
      </c>
      <c r="D351" s="11">
        <v>6</v>
      </c>
      <c r="E351" s="10" t="s">
        <v>85</v>
      </c>
    </row>
    <row r="352" spans="1:2156" s="9" customFormat="1" ht="14.25" customHeight="1" x14ac:dyDescent="0.35">
      <c r="A352" s="19" t="s">
        <v>701</v>
      </c>
      <c r="B352" s="13" t="s">
        <v>699</v>
      </c>
      <c r="C352" s="12">
        <v>20.12</v>
      </c>
      <c r="D352" s="11">
        <v>1</v>
      </c>
      <c r="E352" s="10" t="s">
        <v>700</v>
      </c>
    </row>
    <row r="353" spans="1:2156" s="9" customFormat="1" ht="14.25" customHeight="1" x14ac:dyDescent="0.35">
      <c r="A353" s="18">
        <v>8134159</v>
      </c>
      <c r="B353" s="17" t="s">
        <v>88</v>
      </c>
      <c r="C353" s="40">
        <v>21.7</v>
      </c>
      <c r="D353" s="15">
        <v>6</v>
      </c>
      <c r="E353" s="15" t="s">
        <v>85</v>
      </c>
    </row>
    <row r="354" spans="1:2156" s="9" customFormat="1" ht="14.25" customHeight="1" thickBot="1" x14ac:dyDescent="0.4">
      <c r="A354" s="72" t="s">
        <v>87</v>
      </c>
      <c r="B354" s="37" t="s">
        <v>86</v>
      </c>
      <c r="C354" s="26">
        <v>44.6</v>
      </c>
      <c r="D354" s="25">
        <v>6</v>
      </c>
      <c r="E354" s="71" t="s">
        <v>85</v>
      </c>
    </row>
    <row r="355" spans="1:2156" s="9" customFormat="1" ht="14.25" customHeight="1" thickBot="1" x14ac:dyDescent="0.4">
      <c r="A355" s="328"/>
      <c r="B355" s="329"/>
      <c r="C355" s="329"/>
      <c r="D355" s="329"/>
      <c r="E355" s="329"/>
      <c r="F355" s="1"/>
      <c r="G355" s="1"/>
    </row>
    <row r="356" spans="1:2156" s="9" customFormat="1" ht="14.25" customHeight="1" x14ac:dyDescent="0.35">
      <c r="A356" s="295" t="s">
        <v>44</v>
      </c>
      <c r="B356" s="296" t="s">
        <v>43</v>
      </c>
      <c r="C356" s="297" t="s">
        <v>42</v>
      </c>
      <c r="D356" s="298" t="s">
        <v>41</v>
      </c>
      <c r="E356" s="299" t="s">
        <v>5</v>
      </c>
    </row>
    <row r="357" spans="1:2156" s="9" customFormat="1" ht="14.25" customHeight="1" x14ac:dyDescent="0.35">
      <c r="A357" s="228" t="s">
        <v>865</v>
      </c>
      <c r="B357" s="231" t="s">
        <v>866</v>
      </c>
      <c r="C357" s="229">
        <v>47.59</v>
      </c>
      <c r="D357" s="230">
        <v>9</v>
      </c>
      <c r="E357" s="232" t="s">
        <v>867</v>
      </c>
    </row>
    <row r="358" spans="1:2156" s="39" customFormat="1" ht="14.25" customHeight="1" x14ac:dyDescent="0.35">
      <c r="A358" s="19" t="s">
        <v>787</v>
      </c>
      <c r="B358" s="13" t="s">
        <v>84</v>
      </c>
      <c r="C358" s="38">
        <v>28.33</v>
      </c>
      <c r="D358" s="11">
        <v>24</v>
      </c>
      <c r="E358" s="10" t="s">
        <v>83</v>
      </c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  <c r="EY358" s="9"/>
      <c r="EZ358" s="9"/>
      <c r="FA358" s="9"/>
      <c r="FB358" s="9"/>
      <c r="FC358" s="9"/>
      <c r="FD358" s="9"/>
      <c r="FE358" s="9"/>
      <c r="FF358" s="9"/>
      <c r="FG358" s="9"/>
      <c r="FH358" s="9"/>
      <c r="FI358" s="9"/>
      <c r="FJ358" s="9"/>
      <c r="FK358" s="9"/>
      <c r="FL358" s="9"/>
      <c r="FM358" s="9"/>
      <c r="FN358" s="9"/>
      <c r="FO358" s="9"/>
      <c r="FP358" s="9"/>
      <c r="FQ358" s="9"/>
      <c r="FR358" s="9"/>
      <c r="FS358" s="9"/>
      <c r="FT358" s="9"/>
      <c r="FU358" s="9"/>
      <c r="FV358" s="9"/>
      <c r="FW358" s="9"/>
      <c r="FX358" s="9"/>
      <c r="FY358" s="9"/>
      <c r="FZ358" s="9"/>
      <c r="GA358" s="9"/>
      <c r="GB358" s="9"/>
      <c r="GC358" s="9"/>
      <c r="GD358" s="9"/>
      <c r="GE358" s="9"/>
      <c r="GF358" s="9"/>
      <c r="GG358" s="9"/>
      <c r="GH358" s="9"/>
      <c r="GI358" s="9"/>
      <c r="GJ358" s="9"/>
      <c r="GK358" s="9"/>
      <c r="GL358" s="9"/>
      <c r="GM358" s="9"/>
      <c r="GN358" s="9"/>
      <c r="GO358" s="9"/>
      <c r="GP358" s="9"/>
      <c r="GQ358" s="9"/>
      <c r="GR358" s="9"/>
      <c r="GS358" s="9"/>
      <c r="GT358" s="9"/>
      <c r="GU358" s="9"/>
      <c r="GV358" s="9"/>
      <c r="GW358" s="9"/>
      <c r="GX358" s="9"/>
      <c r="GY358" s="9"/>
      <c r="GZ358" s="9"/>
      <c r="HA358" s="9"/>
      <c r="HB358" s="9"/>
      <c r="HC358" s="9"/>
      <c r="HD358" s="9"/>
      <c r="HE358" s="9"/>
      <c r="HF358" s="9"/>
      <c r="HG358" s="9"/>
      <c r="HH358" s="9"/>
      <c r="HI358" s="9"/>
      <c r="HJ358" s="9"/>
      <c r="HK358" s="9"/>
      <c r="HL358" s="9"/>
      <c r="HM358" s="9"/>
      <c r="HN358" s="9"/>
      <c r="HO358" s="9"/>
      <c r="HP358" s="9"/>
      <c r="HQ358" s="9"/>
      <c r="HR358" s="9"/>
      <c r="HS358" s="9"/>
      <c r="HT358" s="9"/>
      <c r="HU358" s="9"/>
      <c r="HV358" s="9"/>
      <c r="HW358" s="9"/>
      <c r="HX358" s="9"/>
      <c r="HY358" s="9"/>
      <c r="HZ358" s="9"/>
      <c r="IA358" s="9"/>
      <c r="IB358" s="9"/>
      <c r="IC358" s="9"/>
      <c r="ID358" s="9"/>
      <c r="IE358" s="9"/>
      <c r="IF358" s="9"/>
      <c r="IG358" s="9"/>
      <c r="IH358" s="9"/>
      <c r="II358" s="9"/>
      <c r="IJ358" s="9"/>
      <c r="IK358" s="9"/>
      <c r="IL358" s="9"/>
      <c r="IM358" s="9"/>
      <c r="IN358" s="9"/>
      <c r="IO358" s="9"/>
      <c r="IP358" s="9"/>
      <c r="IQ358" s="9"/>
      <c r="IR358" s="9"/>
      <c r="IS358" s="9"/>
      <c r="IT358" s="9"/>
      <c r="IU358" s="9"/>
      <c r="IV358" s="9"/>
      <c r="IW358" s="9"/>
      <c r="IX358" s="9"/>
      <c r="IY358" s="9"/>
      <c r="IZ358" s="9"/>
      <c r="JA358" s="9"/>
      <c r="JB358" s="9"/>
      <c r="JC358" s="9"/>
      <c r="JD358" s="9"/>
      <c r="JE358" s="9"/>
      <c r="JF358" s="9"/>
      <c r="JG358" s="9"/>
      <c r="JH358" s="9"/>
      <c r="JI358" s="9"/>
      <c r="JJ358" s="9"/>
      <c r="JK358" s="9"/>
      <c r="JL358" s="9"/>
      <c r="JM358" s="9"/>
      <c r="JN358" s="9"/>
      <c r="JO358" s="9"/>
      <c r="JP358" s="9"/>
      <c r="JQ358" s="9"/>
      <c r="JR358" s="9"/>
      <c r="JS358" s="9"/>
      <c r="JT358" s="9"/>
      <c r="JU358" s="9"/>
      <c r="JV358" s="9"/>
      <c r="JW358" s="9"/>
      <c r="JX358" s="9"/>
      <c r="JY358" s="9"/>
      <c r="JZ358" s="9"/>
      <c r="KA358" s="9"/>
      <c r="KB358" s="9"/>
      <c r="KC358" s="9"/>
      <c r="KD358" s="9"/>
      <c r="KE358" s="9"/>
      <c r="KF358" s="9"/>
      <c r="KG358" s="9"/>
      <c r="KH358" s="9"/>
      <c r="KI358" s="9"/>
      <c r="KJ358" s="9"/>
      <c r="KK358" s="9"/>
      <c r="KL358" s="9"/>
      <c r="KM358" s="9"/>
      <c r="KN358" s="9"/>
      <c r="KO358" s="9"/>
      <c r="KP358" s="9"/>
      <c r="KQ358" s="9"/>
      <c r="KR358" s="9"/>
      <c r="KS358" s="9"/>
      <c r="KT358" s="9"/>
      <c r="KU358" s="9"/>
      <c r="KV358" s="9"/>
      <c r="KW358" s="9"/>
      <c r="KX358" s="9"/>
      <c r="KY358" s="9"/>
      <c r="KZ358" s="9"/>
      <c r="LA358" s="9"/>
      <c r="LB358" s="9"/>
      <c r="LC358" s="9"/>
      <c r="LD358" s="9"/>
      <c r="LE358" s="9"/>
      <c r="LF358" s="9"/>
      <c r="LG358" s="9"/>
      <c r="LH358" s="9"/>
      <c r="LI358" s="9"/>
      <c r="LJ358" s="9"/>
      <c r="LK358" s="9"/>
      <c r="LL358" s="9"/>
      <c r="LM358" s="9"/>
      <c r="LN358" s="9"/>
      <c r="LO358" s="9"/>
      <c r="LP358" s="9"/>
      <c r="LQ358" s="9"/>
      <c r="LR358" s="9"/>
      <c r="LS358" s="9"/>
      <c r="LT358" s="9"/>
      <c r="LU358" s="9"/>
      <c r="LV358" s="9"/>
      <c r="LW358" s="9"/>
      <c r="LX358" s="9"/>
      <c r="LY358" s="9"/>
      <c r="LZ358" s="9"/>
      <c r="MA358" s="9"/>
      <c r="MB358" s="9"/>
      <c r="MC358" s="9"/>
      <c r="MD358" s="9"/>
      <c r="ME358" s="9"/>
      <c r="MF358" s="9"/>
      <c r="MG358" s="9"/>
      <c r="MH358" s="9"/>
      <c r="MI358" s="9"/>
      <c r="MJ358" s="9"/>
      <c r="MK358" s="9"/>
      <c r="ML358" s="9"/>
      <c r="MM358" s="9"/>
      <c r="MN358" s="9"/>
      <c r="MO358" s="9"/>
      <c r="MP358" s="9"/>
      <c r="MQ358" s="9"/>
      <c r="MR358" s="9"/>
      <c r="MS358" s="9"/>
      <c r="MT358" s="9"/>
      <c r="MU358" s="9"/>
      <c r="MV358" s="9"/>
      <c r="MW358" s="9"/>
      <c r="MX358" s="9"/>
      <c r="MY358" s="9"/>
      <c r="MZ358" s="9"/>
      <c r="NA358" s="9"/>
      <c r="NB358" s="9"/>
      <c r="NC358" s="9"/>
      <c r="ND358" s="9"/>
      <c r="NE358" s="9"/>
      <c r="NF358" s="9"/>
      <c r="NG358" s="9"/>
      <c r="NH358" s="9"/>
      <c r="NI358" s="9"/>
      <c r="NJ358" s="9"/>
      <c r="NK358" s="9"/>
      <c r="NL358" s="9"/>
      <c r="NM358" s="9"/>
      <c r="NN358" s="9"/>
      <c r="NO358" s="9"/>
      <c r="NP358" s="9"/>
      <c r="NQ358" s="9"/>
      <c r="NR358" s="9"/>
      <c r="NS358" s="9"/>
      <c r="NT358" s="9"/>
      <c r="NU358" s="9"/>
      <c r="NV358" s="9"/>
      <c r="NW358" s="9"/>
      <c r="NX358" s="9"/>
      <c r="NY358" s="9"/>
      <c r="NZ358" s="9"/>
      <c r="OA358" s="9"/>
      <c r="OB358" s="9"/>
      <c r="OC358" s="9"/>
      <c r="OD358" s="9"/>
      <c r="OE358" s="9"/>
      <c r="OF358" s="9"/>
      <c r="OG358" s="9"/>
      <c r="OH358" s="9"/>
      <c r="OI358" s="9"/>
      <c r="OJ358" s="9"/>
      <c r="OK358" s="9"/>
      <c r="OL358" s="9"/>
      <c r="OM358" s="9"/>
      <c r="ON358" s="9"/>
      <c r="OO358" s="9"/>
      <c r="OP358" s="9"/>
      <c r="OQ358" s="9"/>
      <c r="OR358" s="9"/>
      <c r="OS358" s="9"/>
      <c r="OT358" s="9"/>
      <c r="OU358" s="9"/>
      <c r="OV358" s="9"/>
      <c r="OW358" s="9"/>
      <c r="OX358" s="9"/>
      <c r="OY358" s="9"/>
      <c r="OZ358" s="9"/>
      <c r="PA358" s="9"/>
      <c r="PB358" s="9"/>
      <c r="PC358" s="9"/>
      <c r="PD358" s="9"/>
      <c r="PE358" s="9"/>
      <c r="PF358" s="9"/>
      <c r="PG358" s="9"/>
      <c r="PH358" s="9"/>
      <c r="PI358" s="9"/>
      <c r="PJ358" s="9"/>
      <c r="PK358" s="9"/>
      <c r="PL358" s="9"/>
      <c r="PM358" s="9"/>
      <c r="PN358" s="9"/>
      <c r="PO358" s="9"/>
      <c r="PP358" s="9"/>
      <c r="PQ358" s="9"/>
      <c r="PR358" s="9"/>
      <c r="PS358" s="9"/>
      <c r="PT358" s="9"/>
      <c r="PU358" s="9"/>
      <c r="PV358" s="9"/>
      <c r="PW358" s="9"/>
      <c r="PX358" s="9"/>
      <c r="PY358" s="9"/>
      <c r="PZ358" s="9"/>
      <c r="QA358" s="9"/>
      <c r="QB358" s="9"/>
      <c r="QC358" s="9"/>
      <c r="QD358" s="9"/>
      <c r="QE358" s="9"/>
      <c r="QF358" s="9"/>
      <c r="QG358" s="9"/>
      <c r="QH358" s="9"/>
      <c r="QI358" s="9"/>
      <c r="QJ358" s="9"/>
      <c r="QK358" s="9"/>
      <c r="QL358" s="9"/>
      <c r="QM358" s="9"/>
      <c r="QN358" s="9"/>
      <c r="QO358" s="9"/>
      <c r="QP358" s="9"/>
      <c r="QQ358" s="9"/>
      <c r="QR358" s="9"/>
      <c r="QS358" s="9"/>
      <c r="QT358" s="9"/>
      <c r="QU358" s="9"/>
      <c r="QV358" s="9"/>
      <c r="QW358" s="9"/>
      <c r="QX358" s="9"/>
      <c r="QY358" s="9"/>
      <c r="QZ358" s="9"/>
      <c r="RA358" s="9"/>
      <c r="RB358" s="9"/>
      <c r="RC358" s="9"/>
      <c r="RD358" s="9"/>
      <c r="RE358" s="9"/>
      <c r="RF358" s="9"/>
      <c r="RG358" s="9"/>
      <c r="RH358" s="9"/>
      <c r="RI358" s="9"/>
      <c r="RJ358" s="9"/>
      <c r="RK358" s="9"/>
      <c r="RL358" s="9"/>
      <c r="RM358" s="9"/>
      <c r="RN358" s="9"/>
      <c r="RO358" s="9"/>
      <c r="RP358" s="9"/>
      <c r="RQ358" s="9"/>
      <c r="RR358" s="9"/>
      <c r="RS358" s="9"/>
      <c r="RT358" s="9"/>
      <c r="RU358" s="9"/>
      <c r="RV358" s="9"/>
      <c r="RW358" s="9"/>
      <c r="RX358" s="9"/>
      <c r="RY358" s="9"/>
      <c r="RZ358" s="9"/>
      <c r="SA358" s="9"/>
      <c r="SB358" s="9"/>
      <c r="SC358" s="9"/>
      <c r="SD358" s="9"/>
      <c r="SE358" s="9"/>
      <c r="SF358" s="9"/>
      <c r="SG358" s="9"/>
      <c r="SH358" s="9"/>
      <c r="SI358" s="9"/>
      <c r="SJ358" s="9"/>
      <c r="SK358" s="9"/>
      <c r="SL358" s="9"/>
      <c r="SM358" s="9"/>
      <c r="SN358" s="9"/>
      <c r="SO358" s="9"/>
      <c r="SP358" s="9"/>
      <c r="SQ358" s="9"/>
      <c r="SR358" s="9"/>
      <c r="SS358" s="9"/>
      <c r="ST358" s="9"/>
      <c r="SU358" s="9"/>
      <c r="SV358" s="9"/>
      <c r="SW358" s="9"/>
      <c r="SX358" s="9"/>
      <c r="SY358" s="9"/>
      <c r="SZ358" s="9"/>
      <c r="TA358" s="9"/>
      <c r="TB358" s="9"/>
      <c r="TC358" s="9"/>
      <c r="TD358" s="9"/>
      <c r="TE358" s="9"/>
      <c r="TF358" s="9"/>
      <c r="TG358" s="9"/>
      <c r="TH358" s="9"/>
      <c r="TI358" s="9"/>
      <c r="TJ358" s="9"/>
      <c r="TK358" s="9"/>
      <c r="TL358" s="9"/>
      <c r="TM358" s="9"/>
      <c r="TN358" s="9"/>
      <c r="TO358" s="9"/>
      <c r="TP358" s="9"/>
      <c r="TQ358" s="9"/>
      <c r="TR358" s="9"/>
      <c r="TS358" s="9"/>
      <c r="TT358" s="9"/>
      <c r="TU358" s="9"/>
      <c r="TV358" s="9"/>
      <c r="TW358" s="9"/>
      <c r="TX358" s="9"/>
      <c r="TY358" s="9"/>
      <c r="TZ358" s="9"/>
      <c r="UA358" s="9"/>
      <c r="UB358" s="9"/>
      <c r="UC358" s="9"/>
      <c r="UD358" s="9"/>
      <c r="UE358" s="9"/>
      <c r="UF358" s="9"/>
      <c r="UG358" s="9"/>
      <c r="UH358" s="9"/>
      <c r="UI358" s="9"/>
      <c r="UJ358" s="9"/>
      <c r="UK358" s="9"/>
      <c r="UL358" s="9"/>
      <c r="UM358" s="9"/>
      <c r="UN358" s="9"/>
      <c r="UO358" s="9"/>
      <c r="UP358" s="9"/>
      <c r="UQ358" s="9"/>
      <c r="UR358" s="9"/>
      <c r="US358" s="9"/>
      <c r="UT358" s="9"/>
      <c r="UU358" s="9"/>
      <c r="UV358" s="9"/>
      <c r="UW358" s="9"/>
      <c r="UX358" s="9"/>
      <c r="UY358" s="9"/>
      <c r="UZ358" s="9"/>
      <c r="VA358" s="9"/>
      <c r="VB358" s="9"/>
      <c r="VC358" s="9"/>
      <c r="VD358" s="9"/>
      <c r="VE358" s="9"/>
      <c r="VF358" s="9"/>
      <c r="VG358" s="9"/>
      <c r="VH358" s="9"/>
      <c r="VI358" s="9"/>
      <c r="VJ358" s="9"/>
      <c r="VK358" s="9"/>
      <c r="VL358" s="9"/>
      <c r="VM358" s="9"/>
      <c r="VN358" s="9"/>
      <c r="VO358" s="9"/>
      <c r="VP358" s="9"/>
      <c r="VQ358" s="9"/>
      <c r="VR358" s="9"/>
      <c r="VS358" s="9"/>
      <c r="VT358" s="9"/>
      <c r="VU358" s="9"/>
      <c r="VV358" s="9"/>
      <c r="VW358" s="9"/>
      <c r="VX358" s="9"/>
      <c r="VY358" s="9"/>
      <c r="VZ358" s="9"/>
      <c r="WA358" s="9"/>
      <c r="WB358" s="9"/>
      <c r="WC358" s="9"/>
      <c r="WD358" s="9"/>
      <c r="WE358" s="9"/>
      <c r="WF358" s="9"/>
      <c r="WG358" s="9"/>
      <c r="WH358" s="9"/>
      <c r="WI358" s="9"/>
      <c r="WJ358" s="9"/>
      <c r="WK358" s="9"/>
      <c r="WL358" s="9"/>
      <c r="WM358" s="9"/>
      <c r="WN358" s="9"/>
      <c r="WO358" s="9"/>
      <c r="WP358" s="9"/>
      <c r="WQ358" s="9"/>
      <c r="WR358" s="9"/>
      <c r="WS358" s="9"/>
      <c r="WT358" s="9"/>
      <c r="WU358" s="9"/>
      <c r="WV358" s="9"/>
      <c r="WW358" s="9"/>
      <c r="WX358" s="9"/>
      <c r="WY358" s="9"/>
      <c r="WZ358" s="9"/>
      <c r="XA358" s="9"/>
      <c r="XB358" s="9"/>
      <c r="XC358" s="9"/>
      <c r="XD358" s="9"/>
      <c r="XE358" s="9"/>
      <c r="XF358" s="9"/>
      <c r="XG358" s="9"/>
      <c r="XH358" s="9"/>
      <c r="XI358" s="9"/>
      <c r="XJ358" s="9"/>
      <c r="XK358" s="9"/>
      <c r="XL358" s="9"/>
      <c r="XM358" s="9"/>
      <c r="XN358" s="9"/>
      <c r="XO358" s="9"/>
      <c r="XP358" s="9"/>
      <c r="XQ358" s="9"/>
      <c r="XR358" s="9"/>
      <c r="XS358" s="9"/>
      <c r="XT358" s="9"/>
      <c r="XU358" s="9"/>
      <c r="XV358" s="9"/>
      <c r="XW358" s="9"/>
      <c r="XX358" s="9"/>
      <c r="XY358" s="9"/>
      <c r="XZ358" s="9"/>
      <c r="YA358" s="9"/>
      <c r="YB358" s="9"/>
      <c r="YC358" s="9"/>
      <c r="YD358" s="9"/>
      <c r="YE358" s="9"/>
      <c r="YF358" s="9"/>
      <c r="YG358" s="9"/>
      <c r="YH358" s="9"/>
      <c r="YI358" s="9"/>
      <c r="YJ358" s="9"/>
      <c r="YK358" s="9"/>
      <c r="YL358" s="9"/>
      <c r="YM358" s="9"/>
      <c r="YN358" s="9"/>
      <c r="YO358" s="9"/>
      <c r="YP358" s="9"/>
      <c r="YQ358" s="9"/>
      <c r="YR358" s="9"/>
      <c r="YS358" s="9"/>
      <c r="YT358" s="9"/>
      <c r="YU358" s="9"/>
      <c r="YV358" s="9"/>
      <c r="YW358" s="9"/>
      <c r="YX358" s="9"/>
      <c r="YY358" s="9"/>
      <c r="YZ358" s="9"/>
      <c r="ZA358" s="9"/>
      <c r="ZB358" s="9"/>
      <c r="ZC358" s="9"/>
      <c r="ZD358" s="9"/>
      <c r="ZE358" s="9"/>
      <c r="ZF358" s="9"/>
      <c r="ZG358" s="9"/>
      <c r="ZH358" s="9"/>
      <c r="ZI358" s="9"/>
      <c r="ZJ358" s="9"/>
      <c r="ZK358" s="9"/>
      <c r="ZL358" s="9"/>
      <c r="ZM358" s="9"/>
      <c r="ZN358" s="9"/>
      <c r="ZO358" s="9"/>
      <c r="ZP358" s="9"/>
      <c r="ZQ358" s="9"/>
      <c r="ZR358" s="9"/>
      <c r="ZS358" s="9"/>
      <c r="ZT358" s="9"/>
      <c r="ZU358" s="9"/>
      <c r="ZV358" s="9"/>
      <c r="ZW358" s="9"/>
      <c r="ZX358" s="9"/>
      <c r="ZY358" s="9"/>
      <c r="ZZ358" s="9"/>
      <c r="AAA358" s="9"/>
      <c r="AAB358" s="9"/>
      <c r="AAC358" s="9"/>
      <c r="AAD358" s="9"/>
      <c r="AAE358" s="9"/>
      <c r="AAF358" s="9"/>
      <c r="AAG358" s="9"/>
      <c r="AAH358" s="9"/>
      <c r="AAI358" s="9"/>
      <c r="AAJ358" s="9"/>
      <c r="AAK358" s="9"/>
      <c r="AAL358" s="9"/>
      <c r="AAM358" s="9"/>
      <c r="AAN358" s="9"/>
      <c r="AAO358" s="9"/>
      <c r="AAP358" s="9"/>
      <c r="AAQ358" s="9"/>
      <c r="AAR358" s="9"/>
      <c r="AAS358" s="9"/>
      <c r="AAT358" s="9"/>
      <c r="AAU358" s="9"/>
      <c r="AAV358" s="9"/>
      <c r="AAW358" s="9"/>
      <c r="AAX358" s="9"/>
      <c r="AAY358" s="9"/>
      <c r="AAZ358" s="9"/>
      <c r="ABA358" s="9"/>
      <c r="ABB358" s="9"/>
      <c r="ABC358" s="9"/>
      <c r="ABD358" s="9"/>
      <c r="ABE358" s="9"/>
      <c r="ABF358" s="9"/>
      <c r="ABG358" s="9"/>
      <c r="ABH358" s="9"/>
      <c r="ABI358" s="9"/>
      <c r="ABJ358" s="9"/>
      <c r="ABK358" s="9"/>
      <c r="ABL358" s="9"/>
      <c r="ABM358" s="9"/>
      <c r="ABN358" s="9"/>
      <c r="ABO358" s="9"/>
      <c r="ABP358" s="9"/>
      <c r="ABQ358" s="9"/>
      <c r="ABR358" s="9"/>
      <c r="ABS358" s="9"/>
      <c r="ABT358" s="9"/>
      <c r="ABU358" s="9"/>
      <c r="ABV358" s="9"/>
      <c r="ABW358" s="9"/>
      <c r="ABX358" s="9"/>
      <c r="ABY358" s="9"/>
      <c r="ABZ358" s="9"/>
      <c r="ACA358" s="9"/>
      <c r="ACB358" s="9"/>
      <c r="ACC358" s="9"/>
      <c r="ACD358" s="9"/>
      <c r="ACE358" s="9"/>
      <c r="ACF358" s="9"/>
      <c r="ACG358" s="9"/>
      <c r="ACH358" s="9"/>
      <c r="ACI358" s="9"/>
      <c r="ACJ358" s="9"/>
      <c r="ACK358" s="9"/>
      <c r="ACL358" s="9"/>
      <c r="ACM358" s="9"/>
      <c r="ACN358" s="9"/>
      <c r="ACO358" s="9"/>
      <c r="ACP358" s="9"/>
      <c r="ACQ358" s="9"/>
      <c r="ACR358" s="9"/>
      <c r="ACS358" s="9"/>
      <c r="ACT358" s="9"/>
      <c r="ACU358" s="9"/>
      <c r="ACV358" s="9"/>
      <c r="ACW358" s="9"/>
      <c r="ACX358" s="9"/>
      <c r="ACY358" s="9"/>
      <c r="ACZ358" s="9"/>
      <c r="ADA358" s="9"/>
      <c r="ADB358" s="9"/>
      <c r="ADC358" s="9"/>
      <c r="ADD358" s="9"/>
      <c r="ADE358" s="9"/>
      <c r="ADF358" s="9"/>
      <c r="ADG358" s="9"/>
      <c r="ADH358" s="9"/>
      <c r="ADI358" s="9"/>
      <c r="ADJ358" s="9"/>
      <c r="ADK358" s="9"/>
      <c r="ADL358" s="9"/>
      <c r="ADM358" s="9"/>
      <c r="ADN358" s="9"/>
      <c r="ADO358" s="9"/>
      <c r="ADP358" s="9"/>
      <c r="ADQ358" s="9"/>
      <c r="ADR358" s="9"/>
      <c r="ADS358" s="9"/>
      <c r="ADT358" s="9"/>
      <c r="ADU358" s="9"/>
      <c r="ADV358" s="9"/>
      <c r="ADW358" s="9"/>
      <c r="ADX358" s="9"/>
      <c r="ADY358" s="9"/>
      <c r="ADZ358" s="9"/>
      <c r="AEA358" s="9"/>
      <c r="AEB358" s="9"/>
      <c r="AEC358" s="9"/>
      <c r="AED358" s="9"/>
      <c r="AEE358" s="9"/>
      <c r="AEF358" s="9"/>
      <c r="AEG358" s="9"/>
      <c r="AEH358" s="9"/>
      <c r="AEI358" s="9"/>
      <c r="AEJ358" s="9"/>
      <c r="AEK358" s="9"/>
      <c r="AEL358" s="9"/>
      <c r="AEM358" s="9"/>
      <c r="AEN358" s="9"/>
      <c r="AEO358" s="9"/>
      <c r="AEP358" s="9"/>
      <c r="AEQ358" s="9"/>
      <c r="AER358" s="9"/>
      <c r="AES358" s="9"/>
      <c r="AET358" s="9"/>
      <c r="AEU358" s="9"/>
      <c r="AEV358" s="9"/>
      <c r="AEW358" s="9"/>
      <c r="AEX358" s="9"/>
      <c r="AEY358" s="9"/>
      <c r="AEZ358" s="9"/>
      <c r="AFA358" s="9"/>
      <c r="AFB358" s="9"/>
      <c r="AFC358" s="9"/>
      <c r="AFD358" s="9"/>
      <c r="AFE358" s="9"/>
      <c r="AFF358" s="9"/>
      <c r="AFG358" s="9"/>
      <c r="AFH358" s="9"/>
      <c r="AFI358" s="9"/>
      <c r="AFJ358" s="9"/>
      <c r="AFK358" s="9"/>
      <c r="AFL358" s="9"/>
      <c r="AFM358" s="9"/>
      <c r="AFN358" s="9"/>
      <c r="AFO358" s="9"/>
      <c r="AFP358" s="9"/>
      <c r="AFQ358" s="9"/>
      <c r="AFR358" s="9"/>
      <c r="AFS358" s="9"/>
      <c r="AFT358" s="9"/>
      <c r="AFU358" s="9"/>
      <c r="AFV358" s="9"/>
      <c r="AFW358" s="9"/>
      <c r="AFX358" s="9"/>
      <c r="AFY358" s="9"/>
      <c r="AFZ358" s="9"/>
      <c r="AGA358" s="9"/>
      <c r="AGB358" s="9"/>
      <c r="AGC358" s="9"/>
      <c r="AGD358" s="9"/>
      <c r="AGE358" s="9"/>
      <c r="AGF358" s="9"/>
      <c r="AGG358" s="9"/>
      <c r="AGH358" s="9"/>
      <c r="AGI358" s="9"/>
      <c r="AGJ358" s="9"/>
      <c r="AGK358" s="9"/>
      <c r="AGL358" s="9"/>
      <c r="AGM358" s="9"/>
      <c r="AGN358" s="9"/>
      <c r="AGO358" s="9"/>
      <c r="AGP358" s="9"/>
      <c r="AGQ358" s="9"/>
      <c r="AGR358" s="9"/>
      <c r="AGS358" s="9"/>
      <c r="AGT358" s="9"/>
      <c r="AGU358" s="9"/>
      <c r="AGV358" s="9"/>
      <c r="AGW358" s="9"/>
      <c r="AGX358" s="9"/>
      <c r="AGY358" s="9"/>
      <c r="AGZ358" s="9"/>
      <c r="AHA358" s="9"/>
      <c r="AHB358" s="9"/>
      <c r="AHC358" s="9"/>
      <c r="AHD358" s="9"/>
      <c r="AHE358" s="9"/>
      <c r="AHF358" s="9"/>
      <c r="AHG358" s="9"/>
      <c r="AHH358" s="9"/>
      <c r="AHI358" s="9"/>
      <c r="AHJ358" s="9"/>
      <c r="AHK358" s="9"/>
      <c r="AHL358" s="9"/>
      <c r="AHM358" s="9"/>
      <c r="AHN358" s="9"/>
      <c r="AHO358" s="9"/>
      <c r="AHP358" s="9"/>
      <c r="AHQ358" s="9"/>
      <c r="AHR358" s="9"/>
      <c r="AHS358" s="9"/>
      <c r="AHT358" s="9"/>
      <c r="AHU358" s="9"/>
      <c r="AHV358" s="9"/>
      <c r="AHW358" s="9"/>
      <c r="AHX358" s="9"/>
      <c r="AHY358" s="9"/>
      <c r="AHZ358" s="9"/>
      <c r="AIA358" s="9"/>
      <c r="AIB358" s="9"/>
      <c r="AIC358" s="9"/>
      <c r="AID358" s="9"/>
      <c r="AIE358" s="9"/>
      <c r="AIF358" s="9"/>
      <c r="AIG358" s="9"/>
      <c r="AIH358" s="9"/>
      <c r="AII358" s="9"/>
      <c r="AIJ358" s="9"/>
      <c r="AIK358" s="9"/>
      <c r="AIL358" s="9"/>
      <c r="AIM358" s="9"/>
      <c r="AIN358" s="9"/>
      <c r="AIO358" s="9"/>
      <c r="AIP358" s="9"/>
      <c r="AIQ358" s="9"/>
      <c r="AIR358" s="9"/>
      <c r="AIS358" s="9"/>
      <c r="AIT358" s="9"/>
      <c r="AIU358" s="9"/>
      <c r="AIV358" s="9"/>
      <c r="AIW358" s="9"/>
      <c r="AIX358" s="9"/>
      <c r="AIY358" s="9"/>
      <c r="AIZ358" s="9"/>
      <c r="AJA358" s="9"/>
      <c r="AJB358" s="9"/>
      <c r="AJC358" s="9"/>
      <c r="AJD358" s="9"/>
      <c r="AJE358" s="9"/>
      <c r="AJF358" s="9"/>
      <c r="AJG358" s="9"/>
      <c r="AJH358" s="9"/>
      <c r="AJI358" s="9"/>
      <c r="AJJ358" s="9"/>
      <c r="AJK358" s="9"/>
      <c r="AJL358" s="9"/>
      <c r="AJM358" s="9"/>
      <c r="AJN358" s="9"/>
      <c r="AJO358" s="9"/>
      <c r="AJP358" s="9"/>
      <c r="AJQ358" s="9"/>
      <c r="AJR358" s="9"/>
      <c r="AJS358" s="9"/>
      <c r="AJT358" s="9"/>
      <c r="AJU358" s="9"/>
      <c r="AJV358" s="9"/>
      <c r="AJW358" s="9"/>
      <c r="AJX358" s="9"/>
      <c r="AJY358" s="9"/>
      <c r="AJZ358" s="9"/>
      <c r="AKA358" s="9"/>
      <c r="AKB358" s="9"/>
      <c r="AKC358" s="9"/>
      <c r="AKD358" s="9"/>
      <c r="AKE358" s="9"/>
      <c r="AKF358" s="9"/>
      <c r="AKG358" s="9"/>
      <c r="AKH358" s="9"/>
      <c r="AKI358" s="9"/>
      <c r="AKJ358" s="9"/>
      <c r="AKK358" s="9"/>
      <c r="AKL358" s="9"/>
      <c r="AKM358" s="9"/>
      <c r="AKN358" s="9"/>
      <c r="AKO358" s="9"/>
      <c r="AKP358" s="9"/>
      <c r="AKQ358" s="9"/>
      <c r="AKR358" s="9"/>
      <c r="AKS358" s="9"/>
      <c r="AKT358" s="9"/>
      <c r="AKU358" s="9"/>
      <c r="AKV358" s="9"/>
      <c r="AKW358" s="9"/>
      <c r="AKX358" s="9"/>
      <c r="AKY358" s="9"/>
      <c r="AKZ358" s="9"/>
      <c r="ALA358" s="9"/>
      <c r="ALB358" s="9"/>
      <c r="ALC358" s="9"/>
      <c r="ALD358" s="9"/>
      <c r="ALE358" s="9"/>
      <c r="ALF358" s="9"/>
      <c r="ALG358" s="9"/>
      <c r="ALH358" s="9"/>
      <c r="ALI358" s="9"/>
      <c r="ALJ358" s="9"/>
      <c r="ALK358" s="9"/>
      <c r="ALL358" s="9"/>
      <c r="ALM358" s="9"/>
      <c r="ALN358" s="9"/>
      <c r="ALO358" s="9"/>
      <c r="ALP358" s="9"/>
      <c r="ALQ358" s="9"/>
      <c r="ALR358" s="9"/>
      <c r="ALS358" s="9"/>
      <c r="ALT358" s="9"/>
      <c r="ALU358" s="9"/>
      <c r="ALV358" s="9"/>
      <c r="ALW358" s="9"/>
      <c r="ALX358" s="9"/>
      <c r="ALY358" s="9"/>
      <c r="ALZ358" s="9"/>
      <c r="AMA358" s="9"/>
      <c r="AMB358" s="9"/>
      <c r="AMC358" s="9"/>
      <c r="AMD358" s="9"/>
      <c r="AME358" s="9"/>
      <c r="AMF358" s="9"/>
      <c r="AMG358" s="9"/>
      <c r="AMH358" s="9"/>
      <c r="AMI358" s="9"/>
      <c r="AMJ358" s="9"/>
      <c r="AMK358" s="9"/>
      <c r="AML358" s="9"/>
      <c r="AMM358" s="9"/>
      <c r="AMN358" s="9"/>
      <c r="AMO358" s="9"/>
      <c r="AMP358" s="9"/>
      <c r="AMQ358" s="9"/>
      <c r="AMR358" s="9"/>
      <c r="AMS358" s="9"/>
      <c r="AMT358" s="9"/>
      <c r="AMU358" s="9"/>
      <c r="AMV358" s="9"/>
      <c r="AMW358" s="9"/>
      <c r="AMX358" s="9"/>
      <c r="AMY358" s="9"/>
      <c r="AMZ358" s="9"/>
      <c r="ANA358" s="9"/>
      <c r="ANB358" s="9"/>
      <c r="ANC358" s="9"/>
      <c r="AND358" s="9"/>
      <c r="ANE358" s="9"/>
      <c r="ANF358" s="9"/>
      <c r="ANG358" s="9"/>
      <c r="ANH358" s="9"/>
      <c r="ANI358" s="9"/>
      <c r="ANJ358" s="9"/>
      <c r="ANK358" s="9"/>
      <c r="ANL358" s="9"/>
      <c r="ANM358" s="9"/>
      <c r="ANN358" s="9"/>
      <c r="ANO358" s="9"/>
      <c r="ANP358" s="9"/>
      <c r="ANQ358" s="9"/>
      <c r="ANR358" s="9"/>
      <c r="ANS358" s="9"/>
      <c r="ANT358" s="9"/>
      <c r="ANU358" s="9"/>
      <c r="ANV358" s="9"/>
      <c r="ANW358" s="9"/>
      <c r="ANX358" s="9"/>
      <c r="ANY358" s="9"/>
      <c r="ANZ358" s="9"/>
      <c r="AOA358" s="9"/>
      <c r="AOB358" s="9"/>
      <c r="AOC358" s="9"/>
      <c r="AOD358" s="9"/>
      <c r="AOE358" s="9"/>
      <c r="AOF358" s="9"/>
      <c r="AOG358" s="9"/>
      <c r="AOH358" s="9"/>
      <c r="AOI358" s="9"/>
      <c r="AOJ358" s="9"/>
      <c r="AOK358" s="9"/>
      <c r="AOL358" s="9"/>
      <c r="AOM358" s="9"/>
      <c r="AON358" s="9"/>
      <c r="AOO358" s="9"/>
      <c r="AOP358" s="9"/>
      <c r="AOQ358" s="9"/>
      <c r="AOR358" s="9"/>
      <c r="AOS358" s="9"/>
      <c r="AOT358" s="9"/>
      <c r="AOU358" s="9"/>
      <c r="AOV358" s="9"/>
      <c r="AOW358" s="9"/>
      <c r="AOX358" s="9"/>
      <c r="AOY358" s="9"/>
      <c r="AOZ358" s="9"/>
      <c r="APA358" s="9"/>
      <c r="APB358" s="9"/>
      <c r="APC358" s="9"/>
      <c r="APD358" s="9"/>
      <c r="APE358" s="9"/>
      <c r="APF358" s="9"/>
      <c r="APG358" s="9"/>
      <c r="APH358" s="9"/>
      <c r="API358" s="9"/>
      <c r="APJ358" s="9"/>
      <c r="APK358" s="9"/>
      <c r="APL358" s="9"/>
      <c r="APM358" s="9"/>
      <c r="APN358" s="9"/>
      <c r="APO358" s="9"/>
      <c r="APP358" s="9"/>
      <c r="APQ358" s="9"/>
      <c r="APR358" s="9"/>
      <c r="APS358" s="9"/>
      <c r="APT358" s="9"/>
      <c r="APU358" s="9"/>
      <c r="APV358" s="9"/>
      <c r="APW358" s="9"/>
      <c r="APX358" s="9"/>
      <c r="APY358" s="9"/>
      <c r="APZ358" s="9"/>
      <c r="AQA358" s="9"/>
      <c r="AQB358" s="9"/>
      <c r="AQC358" s="9"/>
      <c r="AQD358" s="9"/>
      <c r="AQE358" s="9"/>
      <c r="AQF358" s="9"/>
      <c r="AQG358" s="9"/>
      <c r="AQH358" s="9"/>
      <c r="AQI358" s="9"/>
      <c r="AQJ358" s="9"/>
      <c r="AQK358" s="9"/>
      <c r="AQL358" s="9"/>
      <c r="AQM358" s="9"/>
      <c r="AQN358" s="9"/>
      <c r="AQO358" s="9"/>
      <c r="AQP358" s="9"/>
      <c r="AQQ358" s="9"/>
      <c r="AQR358" s="9"/>
      <c r="AQS358" s="9"/>
      <c r="AQT358" s="9"/>
      <c r="AQU358" s="9"/>
      <c r="AQV358" s="9"/>
      <c r="AQW358" s="9"/>
      <c r="AQX358" s="9"/>
      <c r="AQY358" s="9"/>
      <c r="AQZ358" s="9"/>
      <c r="ARA358" s="9"/>
      <c r="ARB358" s="9"/>
      <c r="ARC358" s="9"/>
      <c r="ARD358" s="9"/>
      <c r="ARE358" s="9"/>
      <c r="ARF358" s="9"/>
      <c r="ARG358" s="9"/>
      <c r="ARH358" s="9"/>
      <c r="ARI358" s="9"/>
      <c r="ARJ358" s="9"/>
      <c r="ARK358" s="9"/>
      <c r="ARL358" s="9"/>
      <c r="ARM358" s="9"/>
      <c r="ARN358" s="9"/>
      <c r="ARO358" s="9"/>
      <c r="ARP358" s="9"/>
      <c r="ARQ358" s="9"/>
      <c r="ARR358" s="9"/>
      <c r="ARS358" s="9"/>
      <c r="ART358" s="9"/>
      <c r="ARU358" s="9"/>
      <c r="ARV358" s="9"/>
      <c r="ARW358" s="9"/>
      <c r="ARX358" s="9"/>
      <c r="ARY358" s="9"/>
      <c r="ARZ358" s="9"/>
      <c r="ASA358" s="9"/>
      <c r="ASB358" s="9"/>
      <c r="ASC358" s="9"/>
      <c r="ASD358" s="9"/>
      <c r="ASE358" s="9"/>
      <c r="ASF358" s="9"/>
      <c r="ASG358" s="9"/>
      <c r="ASH358" s="9"/>
      <c r="ASI358" s="9"/>
      <c r="ASJ358" s="9"/>
      <c r="ASK358" s="9"/>
      <c r="ASL358" s="9"/>
      <c r="ASM358" s="9"/>
      <c r="ASN358" s="9"/>
      <c r="ASO358" s="9"/>
      <c r="ASP358" s="9"/>
      <c r="ASQ358" s="9"/>
      <c r="ASR358" s="9"/>
      <c r="ASS358" s="9"/>
      <c r="AST358" s="9"/>
      <c r="ASU358" s="9"/>
      <c r="ASV358" s="9"/>
      <c r="ASW358" s="9"/>
      <c r="ASX358" s="9"/>
      <c r="ASY358" s="9"/>
      <c r="ASZ358" s="9"/>
      <c r="ATA358" s="9"/>
      <c r="ATB358" s="9"/>
      <c r="ATC358" s="9"/>
      <c r="ATD358" s="9"/>
      <c r="ATE358" s="9"/>
      <c r="ATF358" s="9"/>
      <c r="ATG358" s="9"/>
      <c r="ATH358" s="9"/>
      <c r="ATI358" s="9"/>
      <c r="ATJ358" s="9"/>
      <c r="ATK358" s="9"/>
      <c r="ATL358" s="9"/>
      <c r="ATM358" s="9"/>
      <c r="ATN358" s="9"/>
      <c r="ATO358" s="9"/>
      <c r="ATP358" s="9"/>
      <c r="ATQ358" s="9"/>
      <c r="ATR358" s="9"/>
      <c r="ATS358" s="9"/>
      <c r="ATT358" s="9"/>
      <c r="ATU358" s="9"/>
      <c r="ATV358" s="9"/>
      <c r="ATW358" s="9"/>
      <c r="ATX358" s="9"/>
      <c r="ATY358" s="9"/>
      <c r="ATZ358" s="9"/>
      <c r="AUA358" s="9"/>
      <c r="AUB358" s="9"/>
      <c r="AUC358" s="9"/>
      <c r="AUD358" s="9"/>
      <c r="AUE358" s="9"/>
      <c r="AUF358" s="9"/>
      <c r="AUG358" s="9"/>
      <c r="AUH358" s="9"/>
      <c r="AUI358" s="9"/>
      <c r="AUJ358" s="9"/>
      <c r="AUK358" s="9"/>
      <c r="AUL358" s="9"/>
      <c r="AUM358" s="9"/>
      <c r="AUN358" s="9"/>
      <c r="AUO358" s="9"/>
      <c r="AUP358" s="9"/>
      <c r="AUQ358" s="9"/>
      <c r="AUR358" s="9"/>
      <c r="AUS358" s="9"/>
      <c r="AUT358" s="9"/>
      <c r="AUU358" s="9"/>
      <c r="AUV358" s="9"/>
      <c r="AUW358" s="9"/>
      <c r="AUX358" s="9"/>
      <c r="AUY358" s="9"/>
      <c r="AUZ358" s="9"/>
      <c r="AVA358" s="9"/>
      <c r="AVB358" s="9"/>
      <c r="AVC358" s="9"/>
      <c r="AVD358" s="9"/>
      <c r="AVE358" s="9"/>
      <c r="AVF358" s="9"/>
      <c r="AVG358" s="9"/>
      <c r="AVH358" s="9"/>
      <c r="AVI358" s="9"/>
      <c r="AVJ358" s="9"/>
      <c r="AVK358" s="9"/>
      <c r="AVL358" s="9"/>
      <c r="AVM358" s="9"/>
      <c r="AVN358" s="9"/>
      <c r="AVO358" s="9"/>
      <c r="AVP358" s="9"/>
      <c r="AVQ358" s="9"/>
      <c r="AVR358" s="9"/>
      <c r="AVS358" s="9"/>
      <c r="AVT358" s="9"/>
      <c r="AVU358" s="9"/>
      <c r="AVV358" s="9"/>
      <c r="AVW358" s="9"/>
      <c r="AVX358" s="9"/>
      <c r="AVY358" s="9"/>
      <c r="AVZ358" s="9"/>
      <c r="AWA358" s="9"/>
      <c r="AWB358" s="9"/>
      <c r="AWC358" s="9"/>
      <c r="AWD358" s="9"/>
      <c r="AWE358" s="9"/>
      <c r="AWF358" s="9"/>
      <c r="AWG358" s="9"/>
      <c r="AWH358" s="9"/>
      <c r="AWI358" s="9"/>
      <c r="AWJ358" s="9"/>
      <c r="AWK358" s="9"/>
      <c r="AWL358" s="9"/>
      <c r="AWM358" s="9"/>
      <c r="AWN358" s="9"/>
      <c r="AWO358" s="9"/>
      <c r="AWP358" s="9"/>
      <c r="AWQ358" s="9"/>
      <c r="AWR358" s="9"/>
      <c r="AWS358" s="9"/>
      <c r="AWT358" s="9"/>
      <c r="AWU358" s="9"/>
      <c r="AWV358" s="9"/>
      <c r="AWW358" s="9"/>
      <c r="AWX358" s="9"/>
      <c r="AWY358" s="9"/>
      <c r="AWZ358" s="9"/>
      <c r="AXA358" s="9"/>
      <c r="AXB358" s="9"/>
      <c r="AXC358" s="9"/>
      <c r="AXD358" s="9"/>
      <c r="AXE358" s="9"/>
      <c r="AXF358" s="9"/>
      <c r="AXG358" s="9"/>
      <c r="AXH358" s="9"/>
      <c r="AXI358" s="9"/>
      <c r="AXJ358" s="9"/>
      <c r="AXK358" s="9"/>
      <c r="AXL358" s="9"/>
      <c r="AXM358" s="9"/>
      <c r="AXN358" s="9"/>
      <c r="AXO358" s="9"/>
      <c r="AXP358" s="9"/>
      <c r="AXQ358" s="9"/>
      <c r="AXR358" s="9"/>
      <c r="AXS358" s="9"/>
      <c r="AXT358" s="9"/>
      <c r="AXU358" s="9"/>
      <c r="AXV358" s="9"/>
      <c r="AXW358" s="9"/>
      <c r="AXX358" s="9"/>
      <c r="AXY358" s="9"/>
      <c r="AXZ358" s="9"/>
      <c r="AYA358" s="9"/>
      <c r="AYB358" s="9"/>
      <c r="AYC358" s="9"/>
      <c r="AYD358" s="9"/>
      <c r="AYE358" s="9"/>
      <c r="AYF358" s="9"/>
      <c r="AYG358" s="9"/>
      <c r="AYH358" s="9"/>
      <c r="AYI358" s="9"/>
      <c r="AYJ358" s="9"/>
      <c r="AYK358" s="9"/>
      <c r="AYL358" s="9"/>
      <c r="AYM358" s="9"/>
      <c r="AYN358" s="9"/>
      <c r="AYO358" s="9"/>
      <c r="AYP358" s="9"/>
      <c r="AYQ358" s="9"/>
      <c r="AYR358" s="9"/>
      <c r="AYS358" s="9"/>
      <c r="AYT358" s="9"/>
      <c r="AYU358" s="9"/>
      <c r="AYV358" s="9"/>
      <c r="AYW358" s="9"/>
      <c r="AYX358" s="9"/>
      <c r="AYY358" s="9"/>
      <c r="AYZ358" s="9"/>
      <c r="AZA358" s="9"/>
      <c r="AZB358" s="9"/>
      <c r="AZC358" s="9"/>
      <c r="AZD358" s="9"/>
      <c r="AZE358" s="9"/>
      <c r="AZF358" s="9"/>
      <c r="AZG358" s="9"/>
      <c r="AZH358" s="9"/>
      <c r="AZI358" s="9"/>
      <c r="AZJ358" s="9"/>
      <c r="AZK358" s="9"/>
      <c r="AZL358" s="9"/>
      <c r="AZM358" s="9"/>
      <c r="AZN358" s="9"/>
      <c r="AZO358" s="9"/>
      <c r="AZP358" s="9"/>
      <c r="AZQ358" s="9"/>
      <c r="AZR358" s="9"/>
      <c r="AZS358" s="9"/>
      <c r="AZT358" s="9"/>
      <c r="AZU358" s="9"/>
      <c r="AZV358" s="9"/>
      <c r="AZW358" s="9"/>
      <c r="AZX358" s="9"/>
      <c r="AZY358" s="9"/>
      <c r="AZZ358" s="9"/>
      <c r="BAA358" s="9"/>
      <c r="BAB358" s="9"/>
      <c r="BAC358" s="9"/>
      <c r="BAD358" s="9"/>
      <c r="BAE358" s="9"/>
      <c r="BAF358" s="9"/>
      <c r="BAG358" s="9"/>
      <c r="BAH358" s="9"/>
      <c r="BAI358" s="9"/>
      <c r="BAJ358" s="9"/>
      <c r="BAK358" s="9"/>
      <c r="BAL358" s="9"/>
      <c r="BAM358" s="9"/>
      <c r="BAN358" s="9"/>
      <c r="BAO358" s="9"/>
      <c r="BAP358" s="9"/>
      <c r="BAQ358" s="9"/>
      <c r="BAR358" s="9"/>
      <c r="BAS358" s="9"/>
      <c r="BAT358" s="9"/>
      <c r="BAU358" s="9"/>
      <c r="BAV358" s="9"/>
      <c r="BAW358" s="9"/>
      <c r="BAX358" s="9"/>
      <c r="BAY358" s="9"/>
      <c r="BAZ358" s="9"/>
      <c r="BBA358" s="9"/>
      <c r="BBB358" s="9"/>
      <c r="BBC358" s="9"/>
      <c r="BBD358" s="9"/>
      <c r="BBE358" s="9"/>
      <c r="BBF358" s="9"/>
      <c r="BBG358" s="9"/>
      <c r="BBH358" s="9"/>
      <c r="BBI358" s="9"/>
      <c r="BBJ358" s="9"/>
      <c r="BBK358" s="9"/>
      <c r="BBL358" s="9"/>
      <c r="BBM358" s="9"/>
      <c r="BBN358" s="9"/>
      <c r="BBO358" s="9"/>
      <c r="BBP358" s="9"/>
      <c r="BBQ358" s="9"/>
      <c r="BBR358" s="9"/>
      <c r="BBS358" s="9"/>
      <c r="BBT358" s="9"/>
      <c r="BBU358" s="9"/>
      <c r="BBV358" s="9"/>
      <c r="BBW358" s="9"/>
      <c r="BBX358" s="9"/>
      <c r="BBY358" s="9"/>
      <c r="BBZ358" s="9"/>
      <c r="BCA358" s="9"/>
      <c r="BCB358" s="9"/>
      <c r="BCC358" s="9"/>
      <c r="BCD358" s="9"/>
      <c r="BCE358" s="9"/>
      <c r="BCF358" s="9"/>
      <c r="BCG358" s="9"/>
      <c r="BCH358" s="9"/>
      <c r="BCI358" s="9"/>
      <c r="BCJ358" s="9"/>
      <c r="BCK358" s="9"/>
      <c r="BCL358" s="9"/>
      <c r="BCM358" s="9"/>
      <c r="BCN358" s="9"/>
      <c r="BCO358" s="9"/>
      <c r="BCP358" s="9"/>
      <c r="BCQ358" s="9"/>
      <c r="BCR358" s="9"/>
      <c r="BCS358" s="9"/>
      <c r="BCT358" s="9"/>
      <c r="BCU358" s="9"/>
      <c r="BCV358" s="9"/>
      <c r="BCW358" s="9"/>
      <c r="BCX358" s="9"/>
      <c r="BCY358" s="9"/>
      <c r="BCZ358" s="9"/>
      <c r="BDA358" s="9"/>
      <c r="BDB358" s="9"/>
      <c r="BDC358" s="9"/>
      <c r="BDD358" s="9"/>
      <c r="BDE358" s="9"/>
      <c r="BDF358" s="9"/>
      <c r="BDG358" s="9"/>
      <c r="BDH358" s="9"/>
      <c r="BDI358" s="9"/>
      <c r="BDJ358" s="9"/>
      <c r="BDK358" s="9"/>
      <c r="BDL358" s="9"/>
      <c r="BDM358" s="9"/>
      <c r="BDN358" s="9"/>
      <c r="BDO358" s="9"/>
      <c r="BDP358" s="9"/>
      <c r="BDQ358" s="9"/>
      <c r="BDR358" s="9"/>
      <c r="BDS358" s="9"/>
      <c r="BDT358" s="9"/>
      <c r="BDU358" s="9"/>
      <c r="BDV358" s="9"/>
      <c r="BDW358" s="9"/>
      <c r="BDX358" s="9"/>
      <c r="BDY358" s="9"/>
      <c r="BDZ358" s="9"/>
      <c r="BEA358" s="9"/>
      <c r="BEB358" s="9"/>
      <c r="BEC358" s="9"/>
      <c r="BED358" s="9"/>
      <c r="BEE358" s="9"/>
      <c r="BEF358" s="9"/>
      <c r="BEG358" s="9"/>
      <c r="BEH358" s="9"/>
      <c r="BEI358" s="9"/>
      <c r="BEJ358" s="9"/>
      <c r="BEK358" s="9"/>
      <c r="BEL358" s="9"/>
      <c r="BEM358" s="9"/>
      <c r="BEN358" s="9"/>
      <c r="BEO358" s="9"/>
      <c r="BEP358" s="9"/>
      <c r="BEQ358" s="9"/>
      <c r="BER358" s="9"/>
      <c r="BES358" s="9"/>
      <c r="BET358" s="9"/>
      <c r="BEU358" s="9"/>
      <c r="BEV358" s="9"/>
      <c r="BEW358" s="9"/>
      <c r="BEX358" s="9"/>
      <c r="BEY358" s="9"/>
      <c r="BEZ358" s="9"/>
      <c r="BFA358" s="9"/>
      <c r="BFB358" s="9"/>
      <c r="BFC358" s="9"/>
      <c r="BFD358" s="9"/>
      <c r="BFE358" s="9"/>
      <c r="BFF358" s="9"/>
      <c r="BFG358" s="9"/>
      <c r="BFH358" s="9"/>
      <c r="BFI358" s="9"/>
      <c r="BFJ358" s="9"/>
      <c r="BFK358" s="9"/>
      <c r="BFL358" s="9"/>
      <c r="BFM358" s="9"/>
      <c r="BFN358" s="9"/>
      <c r="BFO358" s="9"/>
      <c r="BFP358" s="9"/>
      <c r="BFQ358" s="9"/>
      <c r="BFR358" s="9"/>
      <c r="BFS358" s="9"/>
      <c r="BFT358" s="9"/>
      <c r="BFU358" s="9"/>
      <c r="BFV358" s="9"/>
      <c r="BFW358" s="9"/>
      <c r="BFX358" s="9"/>
      <c r="BFY358" s="9"/>
      <c r="BFZ358" s="9"/>
      <c r="BGA358" s="9"/>
      <c r="BGB358" s="9"/>
      <c r="BGC358" s="9"/>
      <c r="BGD358" s="9"/>
      <c r="BGE358" s="9"/>
      <c r="BGF358" s="9"/>
      <c r="BGG358" s="9"/>
      <c r="BGH358" s="9"/>
      <c r="BGI358" s="9"/>
      <c r="BGJ358" s="9"/>
      <c r="BGK358" s="9"/>
      <c r="BGL358" s="9"/>
      <c r="BGM358" s="9"/>
      <c r="BGN358" s="9"/>
      <c r="BGO358" s="9"/>
      <c r="BGP358" s="9"/>
      <c r="BGQ358" s="9"/>
      <c r="BGR358" s="9"/>
      <c r="BGS358" s="9"/>
      <c r="BGT358" s="9"/>
      <c r="BGU358" s="9"/>
      <c r="BGV358" s="9"/>
      <c r="BGW358" s="9"/>
      <c r="BGX358" s="9"/>
      <c r="BGY358" s="9"/>
      <c r="BGZ358" s="9"/>
      <c r="BHA358" s="9"/>
      <c r="BHB358" s="9"/>
      <c r="BHC358" s="9"/>
      <c r="BHD358" s="9"/>
      <c r="BHE358" s="9"/>
      <c r="BHF358" s="9"/>
      <c r="BHG358" s="9"/>
      <c r="BHH358" s="9"/>
      <c r="BHI358" s="9"/>
      <c r="BHJ358" s="9"/>
      <c r="BHK358" s="9"/>
      <c r="BHL358" s="9"/>
      <c r="BHM358" s="9"/>
      <c r="BHN358" s="9"/>
      <c r="BHO358" s="9"/>
      <c r="BHP358" s="9"/>
      <c r="BHQ358" s="9"/>
      <c r="BHR358" s="9"/>
      <c r="BHS358" s="9"/>
      <c r="BHT358" s="9"/>
      <c r="BHU358" s="9"/>
      <c r="BHV358" s="9"/>
      <c r="BHW358" s="9"/>
      <c r="BHX358" s="9"/>
      <c r="BHY358" s="9"/>
      <c r="BHZ358" s="9"/>
      <c r="BIA358" s="9"/>
      <c r="BIB358" s="9"/>
      <c r="BIC358" s="9"/>
      <c r="BID358" s="9"/>
      <c r="BIE358" s="9"/>
      <c r="BIF358" s="9"/>
      <c r="BIG358" s="9"/>
      <c r="BIH358" s="9"/>
      <c r="BII358" s="9"/>
      <c r="BIJ358" s="9"/>
      <c r="BIK358" s="9"/>
      <c r="BIL358" s="9"/>
      <c r="BIM358" s="9"/>
      <c r="BIN358" s="9"/>
      <c r="BIO358" s="9"/>
      <c r="BIP358" s="9"/>
      <c r="BIQ358" s="9"/>
      <c r="BIR358" s="9"/>
      <c r="BIS358" s="9"/>
      <c r="BIT358" s="9"/>
      <c r="BIU358" s="9"/>
      <c r="BIV358" s="9"/>
      <c r="BIW358" s="9"/>
      <c r="BIX358" s="9"/>
      <c r="BIY358" s="9"/>
      <c r="BIZ358" s="9"/>
      <c r="BJA358" s="9"/>
      <c r="BJB358" s="9"/>
      <c r="BJC358" s="9"/>
      <c r="BJD358" s="9"/>
      <c r="BJE358" s="9"/>
      <c r="BJF358" s="9"/>
      <c r="BJG358" s="9"/>
      <c r="BJH358" s="9"/>
      <c r="BJI358" s="9"/>
      <c r="BJJ358" s="9"/>
      <c r="BJK358" s="9"/>
      <c r="BJL358" s="9"/>
      <c r="BJM358" s="9"/>
      <c r="BJN358" s="9"/>
      <c r="BJO358" s="9"/>
      <c r="BJP358" s="9"/>
      <c r="BJQ358" s="9"/>
      <c r="BJR358" s="9"/>
      <c r="BJS358" s="9"/>
      <c r="BJT358" s="9"/>
      <c r="BJU358" s="9"/>
      <c r="BJV358" s="9"/>
      <c r="BJW358" s="9"/>
      <c r="BJX358" s="9"/>
      <c r="BJY358" s="9"/>
      <c r="BJZ358" s="9"/>
      <c r="BKA358" s="9"/>
      <c r="BKB358" s="9"/>
      <c r="BKC358" s="9"/>
      <c r="BKD358" s="9"/>
      <c r="BKE358" s="9"/>
      <c r="BKF358" s="9"/>
      <c r="BKG358" s="9"/>
      <c r="BKH358" s="9"/>
      <c r="BKI358" s="9"/>
      <c r="BKJ358" s="9"/>
      <c r="BKK358" s="9"/>
      <c r="BKL358" s="9"/>
      <c r="BKM358" s="9"/>
      <c r="BKN358" s="9"/>
      <c r="BKO358" s="9"/>
      <c r="BKP358" s="9"/>
      <c r="BKQ358" s="9"/>
      <c r="BKR358" s="9"/>
      <c r="BKS358" s="9"/>
      <c r="BKT358" s="9"/>
      <c r="BKU358" s="9"/>
      <c r="BKV358" s="9"/>
      <c r="BKW358" s="9"/>
      <c r="BKX358" s="9"/>
      <c r="BKY358" s="9"/>
      <c r="BKZ358" s="9"/>
      <c r="BLA358" s="9"/>
      <c r="BLB358" s="9"/>
      <c r="BLC358" s="9"/>
      <c r="BLD358" s="9"/>
      <c r="BLE358" s="9"/>
      <c r="BLF358" s="9"/>
      <c r="BLG358" s="9"/>
      <c r="BLH358" s="9"/>
      <c r="BLI358" s="9"/>
      <c r="BLJ358" s="9"/>
      <c r="BLK358" s="9"/>
      <c r="BLL358" s="9"/>
      <c r="BLM358" s="9"/>
      <c r="BLN358" s="9"/>
      <c r="BLO358" s="9"/>
      <c r="BLP358" s="9"/>
      <c r="BLQ358" s="9"/>
      <c r="BLR358" s="9"/>
      <c r="BLS358" s="9"/>
      <c r="BLT358" s="9"/>
      <c r="BLU358" s="9"/>
      <c r="BLV358" s="9"/>
      <c r="BLW358" s="9"/>
      <c r="BLX358" s="9"/>
      <c r="BLY358" s="9"/>
      <c r="BLZ358" s="9"/>
      <c r="BMA358" s="9"/>
      <c r="BMB358" s="9"/>
      <c r="BMC358" s="9"/>
      <c r="BMD358" s="9"/>
      <c r="BME358" s="9"/>
      <c r="BMF358" s="9"/>
      <c r="BMG358" s="9"/>
      <c r="BMH358" s="9"/>
      <c r="BMI358" s="9"/>
      <c r="BMJ358" s="9"/>
      <c r="BMK358" s="9"/>
      <c r="BML358" s="9"/>
      <c r="BMM358" s="9"/>
      <c r="BMN358" s="9"/>
      <c r="BMO358" s="9"/>
      <c r="BMP358" s="9"/>
      <c r="BMQ358" s="9"/>
      <c r="BMR358" s="9"/>
      <c r="BMS358" s="9"/>
      <c r="BMT358" s="9"/>
      <c r="BMU358" s="9"/>
      <c r="BMV358" s="9"/>
      <c r="BMW358" s="9"/>
      <c r="BMX358" s="9"/>
      <c r="BMY358" s="9"/>
      <c r="BMZ358" s="9"/>
      <c r="BNA358" s="9"/>
      <c r="BNB358" s="9"/>
      <c r="BNC358" s="9"/>
      <c r="BND358" s="9"/>
      <c r="BNE358" s="9"/>
      <c r="BNF358" s="9"/>
      <c r="BNG358" s="9"/>
      <c r="BNH358" s="9"/>
      <c r="BNI358" s="9"/>
      <c r="BNJ358" s="9"/>
      <c r="BNK358" s="9"/>
      <c r="BNL358" s="9"/>
      <c r="BNM358" s="9"/>
      <c r="BNN358" s="9"/>
      <c r="BNO358" s="9"/>
      <c r="BNP358" s="9"/>
      <c r="BNQ358" s="9"/>
      <c r="BNR358" s="9"/>
      <c r="BNS358" s="9"/>
      <c r="BNT358" s="9"/>
      <c r="BNU358" s="9"/>
      <c r="BNV358" s="9"/>
      <c r="BNW358" s="9"/>
      <c r="BNX358" s="9"/>
      <c r="BNY358" s="9"/>
      <c r="BNZ358" s="9"/>
      <c r="BOA358" s="9"/>
      <c r="BOB358" s="9"/>
      <c r="BOC358" s="9"/>
      <c r="BOD358" s="9"/>
      <c r="BOE358" s="9"/>
      <c r="BOF358" s="9"/>
      <c r="BOG358" s="9"/>
      <c r="BOH358" s="9"/>
      <c r="BOI358" s="9"/>
      <c r="BOJ358" s="9"/>
      <c r="BOK358" s="9"/>
      <c r="BOL358" s="9"/>
      <c r="BOM358" s="9"/>
      <c r="BON358" s="9"/>
      <c r="BOO358" s="9"/>
      <c r="BOP358" s="9"/>
      <c r="BOQ358" s="9"/>
      <c r="BOR358" s="9"/>
      <c r="BOS358" s="9"/>
      <c r="BOT358" s="9"/>
      <c r="BOU358" s="9"/>
      <c r="BOV358" s="9"/>
      <c r="BOW358" s="9"/>
      <c r="BOX358" s="9"/>
      <c r="BOY358" s="9"/>
      <c r="BOZ358" s="9"/>
      <c r="BPA358" s="9"/>
      <c r="BPB358" s="9"/>
      <c r="BPC358" s="9"/>
      <c r="BPD358" s="9"/>
      <c r="BPE358" s="9"/>
      <c r="BPF358" s="9"/>
      <c r="BPG358" s="9"/>
      <c r="BPH358" s="9"/>
      <c r="BPI358" s="9"/>
      <c r="BPJ358" s="9"/>
      <c r="BPK358" s="9"/>
      <c r="BPL358" s="9"/>
      <c r="BPM358" s="9"/>
      <c r="BPN358" s="9"/>
      <c r="BPO358" s="9"/>
      <c r="BPP358" s="9"/>
      <c r="BPQ358" s="9"/>
      <c r="BPR358" s="9"/>
      <c r="BPS358" s="9"/>
      <c r="BPT358" s="9"/>
      <c r="BPU358" s="9"/>
      <c r="BPV358" s="9"/>
      <c r="BPW358" s="9"/>
      <c r="BPX358" s="9"/>
      <c r="BPY358" s="9"/>
      <c r="BPZ358" s="9"/>
      <c r="BQA358" s="9"/>
      <c r="BQB358" s="9"/>
      <c r="BQC358" s="9"/>
      <c r="BQD358" s="9"/>
      <c r="BQE358" s="9"/>
      <c r="BQF358" s="9"/>
      <c r="BQG358" s="9"/>
      <c r="BQH358" s="9"/>
      <c r="BQI358" s="9"/>
      <c r="BQJ358" s="9"/>
      <c r="BQK358" s="9"/>
      <c r="BQL358" s="9"/>
      <c r="BQM358" s="9"/>
      <c r="BQN358" s="9"/>
      <c r="BQO358" s="9"/>
      <c r="BQP358" s="9"/>
      <c r="BQQ358" s="9"/>
      <c r="BQR358" s="9"/>
      <c r="BQS358" s="9"/>
      <c r="BQT358" s="9"/>
      <c r="BQU358" s="9"/>
      <c r="BQV358" s="9"/>
      <c r="BQW358" s="9"/>
      <c r="BQX358" s="9"/>
      <c r="BQY358" s="9"/>
      <c r="BQZ358" s="9"/>
      <c r="BRA358" s="9"/>
      <c r="BRB358" s="9"/>
      <c r="BRC358" s="9"/>
      <c r="BRD358" s="9"/>
      <c r="BRE358" s="9"/>
      <c r="BRF358" s="9"/>
      <c r="BRG358" s="9"/>
      <c r="BRH358" s="9"/>
      <c r="BRI358" s="9"/>
      <c r="BRJ358" s="9"/>
      <c r="BRK358" s="9"/>
      <c r="BRL358" s="9"/>
      <c r="BRM358" s="9"/>
      <c r="BRN358" s="9"/>
      <c r="BRO358" s="9"/>
      <c r="BRP358" s="9"/>
      <c r="BRQ358" s="9"/>
      <c r="BRR358" s="9"/>
      <c r="BRS358" s="9"/>
      <c r="BRT358" s="9"/>
      <c r="BRU358" s="9"/>
      <c r="BRV358" s="9"/>
      <c r="BRW358" s="9"/>
      <c r="BRX358" s="9"/>
      <c r="BRY358" s="9"/>
      <c r="BRZ358" s="9"/>
      <c r="BSA358" s="9"/>
      <c r="BSB358" s="9"/>
      <c r="BSC358" s="9"/>
      <c r="BSD358" s="9"/>
      <c r="BSE358" s="9"/>
      <c r="BSF358" s="9"/>
      <c r="BSG358" s="9"/>
      <c r="BSH358" s="9"/>
      <c r="BSI358" s="9"/>
      <c r="BSJ358" s="9"/>
      <c r="BSK358" s="9"/>
      <c r="BSL358" s="9"/>
      <c r="BSM358" s="9"/>
      <c r="BSN358" s="9"/>
      <c r="BSO358" s="9"/>
      <c r="BSP358" s="9"/>
      <c r="BSQ358" s="9"/>
      <c r="BSR358" s="9"/>
      <c r="BSS358" s="9"/>
      <c r="BST358" s="9"/>
      <c r="BSU358" s="9"/>
      <c r="BSV358" s="9"/>
      <c r="BSW358" s="9"/>
      <c r="BSX358" s="9"/>
      <c r="BSY358" s="9"/>
      <c r="BSZ358" s="9"/>
      <c r="BTA358" s="9"/>
      <c r="BTB358" s="9"/>
      <c r="BTC358" s="9"/>
      <c r="BTD358" s="9"/>
      <c r="BTE358" s="9"/>
      <c r="BTF358" s="9"/>
      <c r="BTG358" s="9"/>
      <c r="BTH358" s="9"/>
      <c r="BTI358" s="9"/>
      <c r="BTJ358" s="9"/>
      <c r="BTK358" s="9"/>
      <c r="BTL358" s="9"/>
      <c r="BTM358" s="9"/>
      <c r="BTN358" s="9"/>
      <c r="BTO358" s="9"/>
      <c r="BTP358" s="9"/>
      <c r="BTQ358" s="9"/>
      <c r="BTR358" s="9"/>
      <c r="BTS358" s="9"/>
      <c r="BTT358" s="9"/>
      <c r="BTU358" s="9"/>
      <c r="BTV358" s="9"/>
      <c r="BTW358" s="9"/>
      <c r="BTX358" s="9"/>
      <c r="BTY358" s="9"/>
      <c r="BTZ358" s="9"/>
      <c r="BUA358" s="9"/>
      <c r="BUB358" s="9"/>
      <c r="BUC358" s="9"/>
      <c r="BUD358" s="9"/>
      <c r="BUE358" s="9"/>
      <c r="BUF358" s="9"/>
      <c r="BUG358" s="9"/>
      <c r="BUH358" s="9"/>
      <c r="BUI358" s="9"/>
      <c r="BUJ358" s="9"/>
      <c r="BUK358" s="9"/>
      <c r="BUL358" s="9"/>
      <c r="BUM358" s="9"/>
      <c r="BUN358" s="9"/>
      <c r="BUO358" s="9"/>
      <c r="BUP358" s="9"/>
      <c r="BUQ358" s="9"/>
      <c r="BUR358" s="9"/>
      <c r="BUS358" s="9"/>
      <c r="BUT358" s="9"/>
      <c r="BUU358" s="9"/>
      <c r="BUV358" s="9"/>
      <c r="BUW358" s="9"/>
      <c r="BUX358" s="9"/>
      <c r="BUY358" s="9"/>
      <c r="BUZ358" s="9"/>
      <c r="BVA358" s="9"/>
      <c r="BVB358" s="9"/>
      <c r="BVC358" s="9"/>
      <c r="BVD358" s="9"/>
      <c r="BVE358" s="9"/>
      <c r="BVF358" s="9"/>
      <c r="BVG358" s="9"/>
      <c r="BVH358" s="9"/>
      <c r="BVI358" s="9"/>
      <c r="BVJ358" s="9"/>
      <c r="BVK358" s="9"/>
      <c r="BVL358" s="9"/>
      <c r="BVM358" s="9"/>
      <c r="BVN358" s="9"/>
      <c r="BVO358" s="9"/>
      <c r="BVP358" s="9"/>
      <c r="BVQ358" s="9"/>
      <c r="BVR358" s="9"/>
      <c r="BVS358" s="9"/>
      <c r="BVT358" s="9"/>
      <c r="BVU358" s="9"/>
      <c r="BVV358" s="9"/>
      <c r="BVW358" s="9"/>
      <c r="BVX358" s="9"/>
      <c r="BVY358" s="9"/>
      <c r="BVZ358" s="9"/>
      <c r="BWA358" s="9"/>
      <c r="BWB358" s="9"/>
      <c r="BWC358" s="9"/>
      <c r="BWD358" s="9"/>
      <c r="BWE358" s="9"/>
      <c r="BWF358" s="9"/>
      <c r="BWG358" s="9"/>
      <c r="BWH358" s="9"/>
      <c r="BWI358" s="9"/>
      <c r="BWJ358" s="9"/>
      <c r="BWK358" s="9"/>
      <c r="BWL358" s="9"/>
      <c r="BWM358" s="9"/>
      <c r="BWN358" s="9"/>
      <c r="BWO358" s="9"/>
      <c r="BWP358" s="9"/>
      <c r="BWQ358" s="9"/>
      <c r="BWR358" s="9"/>
      <c r="BWS358" s="9"/>
      <c r="BWT358" s="9"/>
      <c r="BWU358" s="9"/>
      <c r="BWV358" s="9"/>
      <c r="BWW358" s="9"/>
      <c r="BWX358" s="9"/>
      <c r="BWY358" s="9"/>
      <c r="BWZ358" s="9"/>
      <c r="BXA358" s="9"/>
      <c r="BXB358" s="9"/>
      <c r="BXC358" s="9"/>
      <c r="BXD358" s="9"/>
      <c r="BXE358" s="9"/>
      <c r="BXF358" s="9"/>
      <c r="BXG358" s="9"/>
      <c r="BXH358" s="9"/>
      <c r="BXI358" s="9"/>
      <c r="BXJ358" s="9"/>
      <c r="BXK358" s="9"/>
      <c r="BXL358" s="9"/>
      <c r="BXM358" s="9"/>
      <c r="BXN358" s="9"/>
      <c r="BXO358" s="9"/>
      <c r="BXP358" s="9"/>
      <c r="BXQ358" s="9"/>
      <c r="BXR358" s="9"/>
      <c r="BXS358" s="9"/>
      <c r="BXT358" s="9"/>
      <c r="BXU358" s="9"/>
      <c r="BXV358" s="9"/>
      <c r="BXW358" s="9"/>
      <c r="BXX358" s="9"/>
      <c r="BXY358" s="9"/>
      <c r="BXZ358" s="9"/>
      <c r="BYA358" s="9"/>
      <c r="BYB358" s="9"/>
      <c r="BYC358" s="9"/>
      <c r="BYD358" s="9"/>
      <c r="BYE358" s="9"/>
      <c r="BYF358" s="9"/>
      <c r="BYG358" s="9"/>
      <c r="BYH358" s="9"/>
      <c r="BYI358" s="9"/>
      <c r="BYJ358" s="9"/>
      <c r="BYK358" s="9"/>
      <c r="BYL358" s="9"/>
      <c r="BYM358" s="9"/>
      <c r="BYN358" s="9"/>
      <c r="BYO358" s="9"/>
      <c r="BYP358" s="9"/>
      <c r="BYQ358" s="9"/>
      <c r="BYR358" s="9"/>
      <c r="BYS358" s="9"/>
      <c r="BYT358" s="9"/>
      <c r="BYU358" s="9"/>
      <c r="BYV358" s="9"/>
      <c r="BYW358" s="9"/>
      <c r="BYX358" s="9"/>
      <c r="BYY358" s="9"/>
      <c r="BYZ358" s="9"/>
      <c r="BZA358" s="9"/>
      <c r="BZB358" s="9"/>
      <c r="BZC358" s="9"/>
      <c r="BZD358" s="9"/>
      <c r="BZE358" s="9"/>
      <c r="BZF358" s="9"/>
      <c r="BZG358" s="9"/>
      <c r="BZH358" s="9"/>
      <c r="BZI358" s="9"/>
      <c r="BZJ358" s="9"/>
      <c r="BZK358" s="9"/>
      <c r="BZL358" s="9"/>
      <c r="BZM358" s="9"/>
      <c r="BZN358" s="9"/>
      <c r="BZO358" s="9"/>
      <c r="BZP358" s="9"/>
      <c r="BZQ358" s="9"/>
      <c r="BZR358" s="9"/>
      <c r="BZS358" s="9"/>
      <c r="BZT358" s="9"/>
      <c r="BZU358" s="9"/>
      <c r="BZV358" s="9"/>
      <c r="BZW358" s="9"/>
      <c r="BZX358" s="9"/>
      <c r="BZY358" s="9"/>
      <c r="BZZ358" s="9"/>
      <c r="CAA358" s="9"/>
      <c r="CAB358" s="9"/>
      <c r="CAC358" s="9"/>
      <c r="CAD358" s="9"/>
      <c r="CAE358" s="9"/>
      <c r="CAF358" s="9"/>
      <c r="CAG358" s="9"/>
      <c r="CAH358" s="9"/>
      <c r="CAI358" s="9"/>
      <c r="CAJ358" s="9"/>
      <c r="CAK358" s="9"/>
      <c r="CAL358" s="9"/>
      <c r="CAM358" s="9"/>
      <c r="CAN358" s="9"/>
      <c r="CAO358" s="9"/>
      <c r="CAP358" s="9"/>
      <c r="CAQ358" s="9"/>
      <c r="CAR358" s="9"/>
      <c r="CAS358" s="9"/>
      <c r="CAT358" s="9"/>
      <c r="CAU358" s="9"/>
      <c r="CAV358" s="9"/>
      <c r="CAW358" s="9"/>
      <c r="CAX358" s="9"/>
      <c r="CAY358" s="9"/>
      <c r="CAZ358" s="9"/>
      <c r="CBA358" s="9"/>
      <c r="CBB358" s="9"/>
      <c r="CBC358" s="9"/>
      <c r="CBD358" s="9"/>
      <c r="CBE358" s="9"/>
      <c r="CBF358" s="9"/>
      <c r="CBG358" s="9"/>
      <c r="CBH358" s="9"/>
      <c r="CBI358" s="9"/>
      <c r="CBJ358" s="9"/>
      <c r="CBK358" s="9"/>
      <c r="CBL358" s="9"/>
      <c r="CBM358" s="9"/>
      <c r="CBN358" s="9"/>
      <c r="CBO358" s="9"/>
      <c r="CBP358" s="9"/>
      <c r="CBQ358" s="9"/>
      <c r="CBR358" s="9"/>
      <c r="CBS358" s="9"/>
      <c r="CBT358" s="9"/>
      <c r="CBU358" s="9"/>
      <c r="CBV358" s="9"/>
      <c r="CBW358" s="9"/>
      <c r="CBX358" s="9"/>
      <c r="CBY358" s="9"/>
      <c r="CBZ358" s="9"/>
      <c r="CCA358" s="9"/>
      <c r="CCB358" s="9"/>
      <c r="CCC358" s="9"/>
      <c r="CCD358" s="9"/>
      <c r="CCE358" s="9"/>
      <c r="CCF358" s="9"/>
      <c r="CCG358" s="9"/>
      <c r="CCH358" s="9"/>
      <c r="CCI358" s="9"/>
      <c r="CCJ358" s="9"/>
      <c r="CCK358" s="9"/>
      <c r="CCL358" s="9"/>
      <c r="CCM358" s="9"/>
      <c r="CCN358" s="9"/>
      <c r="CCO358" s="9"/>
      <c r="CCP358" s="9"/>
      <c r="CCQ358" s="9"/>
      <c r="CCR358" s="9"/>
      <c r="CCS358" s="9"/>
      <c r="CCT358" s="9"/>
      <c r="CCU358" s="9"/>
      <c r="CCV358" s="9"/>
      <c r="CCW358" s="9"/>
      <c r="CCX358" s="9"/>
      <c r="CCY358" s="9"/>
      <c r="CCZ358" s="9"/>
      <c r="CDA358" s="9"/>
      <c r="CDB358" s="9"/>
      <c r="CDC358" s="9"/>
      <c r="CDD358" s="9"/>
      <c r="CDE358" s="9"/>
      <c r="CDF358" s="9"/>
      <c r="CDG358" s="9"/>
      <c r="CDH358" s="9"/>
      <c r="CDI358" s="9"/>
      <c r="CDJ358" s="9"/>
      <c r="CDK358" s="9"/>
      <c r="CDL358" s="9"/>
      <c r="CDM358" s="9"/>
      <c r="CDN358" s="9"/>
      <c r="CDO358" s="9"/>
      <c r="CDP358" s="9"/>
      <c r="CDQ358" s="9"/>
      <c r="CDR358" s="9"/>
      <c r="CDS358" s="9"/>
      <c r="CDT358" s="9"/>
      <c r="CDU358" s="9"/>
      <c r="CDV358" s="9"/>
      <c r="CDW358" s="9"/>
      <c r="CDX358" s="9"/>
    </row>
    <row r="359" spans="1:2156" s="39" customFormat="1" ht="14.25" customHeight="1" x14ac:dyDescent="0.35">
      <c r="A359" s="19" t="s">
        <v>977</v>
      </c>
      <c r="B359" s="13" t="s">
        <v>978</v>
      </c>
      <c r="C359" s="12">
        <v>53.47</v>
      </c>
      <c r="D359" s="11">
        <v>12</v>
      </c>
      <c r="E359" s="10" t="s">
        <v>979</v>
      </c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  <c r="EY359" s="9"/>
      <c r="EZ359" s="9"/>
      <c r="FA359" s="9"/>
      <c r="FB359" s="9"/>
      <c r="FC359" s="9"/>
      <c r="FD359" s="9"/>
      <c r="FE359" s="9"/>
      <c r="FF359" s="9"/>
      <c r="FG359" s="9"/>
      <c r="FH359" s="9"/>
      <c r="FI359" s="9"/>
      <c r="FJ359" s="9"/>
      <c r="FK359" s="9"/>
      <c r="FL359" s="9"/>
      <c r="FM359" s="9"/>
      <c r="FN359" s="9"/>
      <c r="FO359" s="9"/>
      <c r="FP359" s="9"/>
      <c r="FQ359" s="9"/>
      <c r="FR359" s="9"/>
      <c r="FS359" s="9"/>
      <c r="FT359" s="9"/>
      <c r="FU359" s="9"/>
      <c r="FV359" s="9"/>
      <c r="FW359" s="9"/>
      <c r="FX359" s="9"/>
      <c r="FY359" s="9"/>
      <c r="FZ359" s="9"/>
      <c r="GA359" s="9"/>
      <c r="GB359" s="9"/>
      <c r="GC359" s="9"/>
      <c r="GD359" s="9"/>
      <c r="GE359" s="9"/>
      <c r="GF359" s="9"/>
      <c r="GG359" s="9"/>
      <c r="GH359" s="9"/>
      <c r="GI359" s="9"/>
      <c r="GJ359" s="9"/>
      <c r="GK359" s="9"/>
      <c r="GL359" s="9"/>
      <c r="GM359" s="9"/>
      <c r="GN359" s="9"/>
      <c r="GO359" s="9"/>
      <c r="GP359" s="9"/>
      <c r="GQ359" s="9"/>
      <c r="GR359" s="9"/>
      <c r="GS359" s="9"/>
      <c r="GT359" s="9"/>
      <c r="GU359" s="9"/>
      <c r="GV359" s="9"/>
      <c r="GW359" s="9"/>
      <c r="GX359" s="9"/>
      <c r="GY359" s="9"/>
      <c r="GZ359" s="9"/>
      <c r="HA359" s="9"/>
      <c r="HB359" s="9"/>
      <c r="HC359" s="9"/>
      <c r="HD359" s="9"/>
      <c r="HE359" s="9"/>
      <c r="HF359" s="9"/>
      <c r="HG359" s="9"/>
      <c r="HH359" s="9"/>
      <c r="HI359" s="9"/>
      <c r="HJ359" s="9"/>
      <c r="HK359" s="9"/>
      <c r="HL359" s="9"/>
      <c r="HM359" s="9"/>
      <c r="HN359" s="9"/>
      <c r="HO359" s="9"/>
      <c r="HP359" s="9"/>
      <c r="HQ359" s="9"/>
      <c r="HR359" s="9"/>
      <c r="HS359" s="9"/>
      <c r="HT359" s="9"/>
      <c r="HU359" s="9"/>
      <c r="HV359" s="9"/>
      <c r="HW359" s="9"/>
      <c r="HX359" s="9"/>
      <c r="HY359" s="9"/>
      <c r="HZ359" s="9"/>
      <c r="IA359" s="9"/>
      <c r="IB359" s="9"/>
      <c r="IC359" s="9"/>
      <c r="ID359" s="9"/>
      <c r="IE359" s="9"/>
      <c r="IF359" s="9"/>
      <c r="IG359" s="9"/>
      <c r="IH359" s="9"/>
      <c r="II359" s="9"/>
      <c r="IJ359" s="9"/>
      <c r="IK359" s="9"/>
      <c r="IL359" s="9"/>
      <c r="IM359" s="9"/>
      <c r="IN359" s="9"/>
      <c r="IO359" s="9"/>
      <c r="IP359" s="9"/>
      <c r="IQ359" s="9"/>
      <c r="IR359" s="9"/>
      <c r="IS359" s="9"/>
      <c r="IT359" s="9"/>
      <c r="IU359" s="9"/>
      <c r="IV359" s="9"/>
      <c r="IW359" s="9"/>
      <c r="IX359" s="9"/>
      <c r="IY359" s="9"/>
      <c r="IZ359" s="9"/>
      <c r="JA359" s="9"/>
      <c r="JB359" s="9"/>
      <c r="JC359" s="9"/>
      <c r="JD359" s="9"/>
      <c r="JE359" s="9"/>
      <c r="JF359" s="9"/>
      <c r="JG359" s="9"/>
      <c r="JH359" s="9"/>
      <c r="JI359" s="9"/>
      <c r="JJ359" s="9"/>
      <c r="JK359" s="9"/>
      <c r="JL359" s="9"/>
      <c r="JM359" s="9"/>
      <c r="JN359" s="9"/>
      <c r="JO359" s="9"/>
      <c r="JP359" s="9"/>
      <c r="JQ359" s="9"/>
      <c r="JR359" s="9"/>
      <c r="JS359" s="9"/>
      <c r="JT359" s="9"/>
      <c r="JU359" s="9"/>
      <c r="JV359" s="9"/>
      <c r="JW359" s="9"/>
      <c r="JX359" s="9"/>
      <c r="JY359" s="9"/>
      <c r="JZ359" s="9"/>
      <c r="KA359" s="9"/>
      <c r="KB359" s="9"/>
      <c r="KC359" s="9"/>
      <c r="KD359" s="9"/>
      <c r="KE359" s="9"/>
      <c r="KF359" s="9"/>
      <c r="KG359" s="9"/>
      <c r="KH359" s="9"/>
      <c r="KI359" s="9"/>
      <c r="KJ359" s="9"/>
      <c r="KK359" s="9"/>
      <c r="KL359" s="9"/>
      <c r="KM359" s="9"/>
      <c r="KN359" s="9"/>
      <c r="KO359" s="9"/>
      <c r="KP359" s="9"/>
      <c r="KQ359" s="9"/>
      <c r="KR359" s="9"/>
      <c r="KS359" s="9"/>
      <c r="KT359" s="9"/>
      <c r="KU359" s="9"/>
      <c r="KV359" s="9"/>
      <c r="KW359" s="9"/>
      <c r="KX359" s="9"/>
      <c r="KY359" s="9"/>
      <c r="KZ359" s="9"/>
      <c r="LA359" s="9"/>
      <c r="LB359" s="9"/>
      <c r="LC359" s="9"/>
      <c r="LD359" s="9"/>
      <c r="LE359" s="9"/>
      <c r="LF359" s="9"/>
      <c r="LG359" s="9"/>
      <c r="LH359" s="9"/>
      <c r="LI359" s="9"/>
      <c r="LJ359" s="9"/>
      <c r="LK359" s="9"/>
      <c r="LL359" s="9"/>
      <c r="LM359" s="9"/>
      <c r="LN359" s="9"/>
      <c r="LO359" s="9"/>
      <c r="LP359" s="9"/>
      <c r="LQ359" s="9"/>
      <c r="LR359" s="9"/>
      <c r="LS359" s="9"/>
      <c r="LT359" s="9"/>
      <c r="LU359" s="9"/>
      <c r="LV359" s="9"/>
      <c r="LW359" s="9"/>
      <c r="LX359" s="9"/>
      <c r="LY359" s="9"/>
      <c r="LZ359" s="9"/>
      <c r="MA359" s="9"/>
      <c r="MB359" s="9"/>
      <c r="MC359" s="9"/>
      <c r="MD359" s="9"/>
      <c r="ME359" s="9"/>
      <c r="MF359" s="9"/>
      <c r="MG359" s="9"/>
      <c r="MH359" s="9"/>
      <c r="MI359" s="9"/>
      <c r="MJ359" s="9"/>
      <c r="MK359" s="9"/>
      <c r="ML359" s="9"/>
      <c r="MM359" s="9"/>
      <c r="MN359" s="9"/>
      <c r="MO359" s="9"/>
      <c r="MP359" s="9"/>
      <c r="MQ359" s="9"/>
      <c r="MR359" s="9"/>
      <c r="MS359" s="9"/>
      <c r="MT359" s="9"/>
      <c r="MU359" s="9"/>
      <c r="MV359" s="9"/>
      <c r="MW359" s="9"/>
      <c r="MX359" s="9"/>
      <c r="MY359" s="9"/>
      <c r="MZ359" s="9"/>
      <c r="NA359" s="9"/>
      <c r="NB359" s="9"/>
      <c r="NC359" s="9"/>
      <c r="ND359" s="9"/>
      <c r="NE359" s="9"/>
      <c r="NF359" s="9"/>
      <c r="NG359" s="9"/>
      <c r="NH359" s="9"/>
      <c r="NI359" s="9"/>
      <c r="NJ359" s="9"/>
      <c r="NK359" s="9"/>
      <c r="NL359" s="9"/>
      <c r="NM359" s="9"/>
      <c r="NN359" s="9"/>
      <c r="NO359" s="9"/>
      <c r="NP359" s="9"/>
      <c r="NQ359" s="9"/>
      <c r="NR359" s="9"/>
      <c r="NS359" s="9"/>
      <c r="NT359" s="9"/>
      <c r="NU359" s="9"/>
      <c r="NV359" s="9"/>
      <c r="NW359" s="9"/>
      <c r="NX359" s="9"/>
      <c r="NY359" s="9"/>
      <c r="NZ359" s="9"/>
      <c r="OA359" s="9"/>
      <c r="OB359" s="9"/>
      <c r="OC359" s="9"/>
      <c r="OD359" s="9"/>
      <c r="OE359" s="9"/>
      <c r="OF359" s="9"/>
      <c r="OG359" s="9"/>
      <c r="OH359" s="9"/>
      <c r="OI359" s="9"/>
      <c r="OJ359" s="9"/>
      <c r="OK359" s="9"/>
      <c r="OL359" s="9"/>
      <c r="OM359" s="9"/>
      <c r="ON359" s="9"/>
      <c r="OO359" s="9"/>
      <c r="OP359" s="9"/>
      <c r="OQ359" s="9"/>
      <c r="OR359" s="9"/>
      <c r="OS359" s="9"/>
      <c r="OT359" s="9"/>
      <c r="OU359" s="9"/>
      <c r="OV359" s="9"/>
      <c r="OW359" s="9"/>
      <c r="OX359" s="9"/>
      <c r="OY359" s="9"/>
      <c r="OZ359" s="9"/>
      <c r="PA359" s="9"/>
      <c r="PB359" s="9"/>
      <c r="PC359" s="9"/>
      <c r="PD359" s="9"/>
      <c r="PE359" s="9"/>
      <c r="PF359" s="9"/>
      <c r="PG359" s="9"/>
      <c r="PH359" s="9"/>
      <c r="PI359" s="9"/>
      <c r="PJ359" s="9"/>
      <c r="PK359" s="9"/>
      <c r="PL359" s="9"/>
      <c r="PM359" s="9"/>
      <c r="PN359" s="9"/>
      <c r="PO359" s="9"/>
      <c r="PP359" s="9"/>
      <c r="PQ359" s="9"/>
      <c r="PR359" s="9"/>
      <c r="PS359" s="9"/>
      <c r="PT359" s="9"/>
      <c r="PU359" s="9"/>
      <c r="PV359" s="9"/>
      <c r="PW359" s="9"/>
      <c r="PX359" s="9"/>
      <c r="PY359" s="9"/>
      <c r="PZ359" s="9"/>
      <c r="QA359" s="9"/>
      <c r="QB359" s="9"/>
      <c r="QC359" s="9"/>
      <c r="QD359" s="9"/>
      <c r="QE359" s="9"/>
      <c r="QF359" s="9"/>
      <c r="QG359" s="9"/>
      <c r="QH359" s="9"/>
      <c r="QI359" s="9"/>
      <c r="QJ359" s="9"/>
      <c r="QK359" s="9"/>
      <c r="QL359" s="9"/>
      <c r="QM359" s="9"/>
      <c r="QN359" s="9"/>
      <c r="QO359" s="9"/>
      <c r="QP359" s="9"/>
      <c r="QQ359" s="9"/>
      <c r="QR359" s="9"/>
      <c r="QS359" s="9"/>
      <c r="QT359" s="9"/>
      <c r="QU359" s="9"/>
      <c r="QV359" s="9"/>
      <c r="QW359" s="9"/>
      <c r="QX359" s="9"/>
      <c r="QY359" s="9"/>
      <c r="QZ359" s="9"/>
      <c r="RA359" s="9"/>
      <c r="RB359" s="9"/>
      <c r="RC359" s="9"/>
      <c r="RD359" s="9"/>
      <c r="RE359" s="9"/>
      <c r="RF359" s="9"/>
      <c r="RG359" s="9"/>
      <c r="RH359" s="9"/>
      <c r="RI359" s="9"/>
      <c r="RJ359" s="9"/>
      <c r="RK359" s="9"/>
      <c r="RL359" s="9"/>
      <c r="RM359" s="9"/>
      <c r="RN359" s="9"/>
      <c r="RO359" s="9"/>
      <c r="RP359" s="9"/>
      <c r="RQ359" s="9"/>
      <c r="RR359" s="9"/>
      <c r="RS359" s="9"/>
      <c r="RT359" s="9"/>
      <c r="RU359" s="9"/>
      <c r="RV359" s="9"/>
      <c r="RW359" s="9"/>
      <c r="RX359" s="9"/>
      <c r="RY359" s="9"/>
      <c r="RZ359" s="9"/>
      <c r="SA359" s="9"/>
      <c r="SB359" s="9"/>
      <c r="SC359" s="9"/>
      <c r="SD359" s="9"/>
      <c r="SE359" s="9"/>
      <c r="SF359" s="9"/>
      <c r="SG359" s="9"/>
      <c r="SH359" s="9"/>
      <c r="SI359" s="9"/>
      <c r="SJ359" s="9"/>
      <c r="SK359" s="9"/>
      <c r="SL359" s="9"/>
      <c r="SM359" s="9"/>
      <c r="SN359" s="9"/>
      <c r="SO359" s="9"/>
      <c r="SP359" s="9"/>
      <c r="SQ359" s="9"/>
      <c r="SR359" s="9"/>
      <c r="SS359" s="9"/>
      <c r="ST359" s="9"/>
      <c r="SU359" s="9"/>
      <c r="SV359" s="9"/>
      <c r="SW359" s="9"/>
      <c r="SX359" s="9"/>
      <c r="SY359" s="9"/>
      <c r="SZ359" s="9"/>
      <c r="TA359" s="9"/>
      <c r="TB359" s="9"/>
      <c r="TC359" s="9"/>
      <c r="TD359" s="9"/>
      <c r="TE359" s="9"/>
      <c r="TF359" s="9"/>
      <c r="TG359" s="9"/>
      <c r="TH359" s="9"/>
      <c r="TI359" s="9"/>
      <c r="TJ359" s="9"/>
      <c r="TK359" s="9"/>
      <c r="TL359" s="9"/>
      <c r="TM359" s="9"/>
      <c r="TN359" s="9"/>
      <c r="TO359" s="9"/>
      <c r="TP359" s="9"/>
      <c r="TQ359" s="9"/>
      <c r="TR359" s="9"/>
      <c r="TS359" s="9"/>
      <c r="TT359" s="9"/>
      <c r="TU359" s="9"/>
      <c r="TV359" s="9"/>
      <c r="TW359" s="9"/>
      <c r="TX359" s="9"/>
      <c r="TY359" s="9"/>
      <c r="TZ359" s="9"/>
      <c r="UA359" s="9"/>
      <c r="UB359" s="9"/>
      <c r="UC359" s="9"/>
      <c r="UD359" s="9"/>
      <c r="UE359" s="9"/>
      <c r="UF359" s="9"/>
      <c r="UG359" s="9"/>
      <c r="UH359" s="9"/>
      <c r="UI359" s="9"/>
      <c r="UJ359" s="9"/>
      <c r="UK359" s="9"/>
      <c r="UL359" s="9"/>
      <c r="UM359" s="9"/>
      <c r="UN359" s="9"/>
      <c r="UO359" s="9"/>
      <c r="UP359" s="9"/>
      <c r="UQ359" s="9"/>
      <c r="UR359" s="9"/>
      <c r="US359" s="9"/>
      <c r="UT359" s="9"/>
      <c r="UU359" s="9"/>
      <c r="UV359" s="9"/>
      <c r="UW359" s="9"/>
      <c r="UX359" s="9"/>
      <c r="UY359" s="9"/>
      <c r="UZ359" s="9"/>
      <c r="VA359" s="9"/>
      <c r="VB359" s="9"/>
      <c r="VC359" s="9"/>
      <c r="VD359" s="9"/>
      <c r="VE359" s="9"/>
      <c r="VF359" s="9"/>
      <c r="VG359" s="9"/>
      <c r="VH359" s="9"/>
      <c r="VI359" s="9"/>
      <c r="VJ359" s="9"/>
      <c r="VK359" s="9"/>
      <c r="VL359" s="9"/>
      <c r="VM359" s="9"/>
      <c r="VN359" s="9"/>
      <c r="VO359" s="9"/>
      <c r="VP359" s="9"/>
      <c r="VQ359" s="9"/>
      <c r="VR359" s="9"/>
      <c r="VS359" s="9"/>
      <c r="VT359" s="9"/>
      <c r="VU359" s="9"/>
      <c r="VV359" s="9"/>
      <c r="VW359" s="9"/>
      <c r="VX359" s="9"/>
      <c r="VY359" s="9"/>
      <c r="VZ359" s="9"/>
      <c r="WA359" s="9"/>
      <c r="WB359" s="9"/>
      <c r="WC359" s="9"/>
      <c r="WD359" s="9"/>
      <c r="WE359" s="9"/>
      <c r="WF359" s="9"/>
      <c r="WG359" s="9"/>
      <c r="WH359" s="9"/>
      <c r="WI359" s="9"/>
      <c r="WJ359" s="9"/>
      <c r="WK359" s="9"/>
      <c r="WL359" s="9"/>
      <c r="WM359" s="9"/>
      <c r="WN359" s="9"/>
      <c r="WO359" s="9"/>
      <c r="WP359" s="9"/>
      <c r="WQ359" s="9"/>
      <c r="WR359" s="9"/>
      <c r="WS359" s="9"/>
      <c r="WT359" s="9"/>
      <c r="WU359" s="9"/>
      <c r="WV359" s="9"/>
      <c r="WW359" s="9"/>
      <c r="WX359" s="9"/>
      <c r="WY359" s="9"/>
      <c r="WZ359" s="9"/>
      <c r="XA359" s="9"/>
      <c r="XB359" s="9"/>
      <c r="XC359" s="9"/>
      <c r="XD359" s="9"/>
      <c r="XE359" s="9"/>
      <c r="XF359" s="9"/>
      <c r="XG359" s="9"/>
      <c r="XH359" s="9"/>
      <c r="XI359" s="9"/>
      <c r="XJ359" s="9"/>
      <c r="XK359" s="9"/>
      <c r="XL359" s="9"/>
      <c r="XM359" s="9"/>
      <c r="XN359" s="9"/>
      <c r="XO359" s="9"/>
      <c r="XP359" s="9"/>
      <c r="XQ359" s="9"/>
      <c r="XR359" s="9"/>
      <c r="XS359" s="9"/>
      <c r="XT359" s="9"/>
      <c r="XU359" s="9"/>
      <c r="XV359" s="9"/>
      <c r="XW359" s="9"/>
      <c r="XX359" s="9"/>
      <c r="XY359" s="9"/>
      <c r="XZ359" s="9"/>
      <c r="YA359" s="9"/>
      <c r="YB359" s="9"/>
      <c r="YC359" s="9"/>
      <c r="YD359" s="9"/>
      <c r="YE359" s="9"/>
      <c r="YF359" s="9"/>
      <c r="YG359" s="9"/>
      <c r="YH359" s="9"/>
      <c r="YI359" s="9"/>
      <c r="YJ359" s="9"/>
      <c r="YK359" s="9"/>
      <c r="YL359" s="9"/>
      <c r="YM359" s="9"/>
      <c r="YN359" s="9"/>
      <c r="YO359" s="9"/>
      <c r="YP359" s="9"/>
      <c r="YQ359" s="9"/>
      <c r="YR359" s="9"/>
      <c r="YS359" s="9"/>
      <c r="YT359" s="9"/>
      <c r="YU359" s="9"/>
      <c r="YV359" s="9"/>
      <c r="YW359" s="9"/>
      <c r="YX359" s="9"/>
      <c r="YY359" s="9"/>
      <c r="YZ359" s="9"/>
      <c r="ZA359" s="9"/>
      <c r="ZB359" s="9"/>
      <c r="ZC359" s="9"/>
      <c r="ZD359" s="9"/>
      <c r="ZE359" s="9"/>
      <c r="ZF359" s="9"/>
      <c r="ZG359" s="9"/>
      <c r="ZH359" s="9"/>
      <c r="ZI359" s="9"/>
      <c r="ZJ359" s="9"/>
      <c r="ZK359" s="9"/>
      <c r="ZL359" s="9"/>
      <c r="ZM359" s="9"/>
      <c r="ZN359" s="9"/>
      <c r="ZO359" s="9"/>
      <c r="ZP359" s="9"/>
      <c r="ZQ359" s="9"/>
      <c r="ZR359" s="9"/>
      <c r="ZS359" s="9"/>
      <c r="ZT359" s="9"/>
      <c r="ZU359" s="9"/>
      <c r="ZV359" s="9"/>
      <c r="ZW359" s="9"/>
      <c r="ZX359" s="9"/>
      <c r="ZY359" s="9"/>
      <c r="ZZ359" s="9"/>
      <c r="AAA359" s="9"/>
      <c r="AAB359" s="9"/>
      <c r="AAC359" s="9"/>
      <c r="AAD359" s="9"/>
      <c r="AAE359" s="9"/>
      <c r="AAF359" s="9"/>
      <c r="AAG359" s="9"/>
      <c r="AAH359" s="9"/>
      <c r="AAI359" s="9"/>
      <c r="AAJ359" s="9"/>
      <c r="AAK359" s="9"/>
      <c r="AAL359" s="9"/>
      <c r="AAM359" s="9"/>
      <c r="AAN359" s="9"/>
      <c r="AAO359" s="9"/>
      <c r="AAP359" s="9"/>
      <c r="AAQ359" s="9"/>
      <c r="AAR359" s="9"/>
      <c r="AAS359" s="9"/>
      <c r="AAT359" s="9"/>
      <c r="AAU359" s="9"/>
      <c r="AAV359" s="9"/>
      <c r="AAW359" s="9"/>
      <c r="AAX359" s="9"/>
      <c r="AAY359" s="9"/>
      <c r="AAZ359" s="9"/>
      <c r="ABA359" s="9"/>
      <c r="ABB359" s="9"/>
      <c r="ABC359" s="9"/>
      <c r="ABD359" s="9"/>
      <c r="ABE359" s="9"/>
      <c r="ABF359" s="9"/>
      <c r="ABG359" s="9"/>
      <c r="ABH359" s="9"/>
      <c r="ABI359" s="9"/>
      <c r="ABJ359" s="9"/>
      <c r="ABK359" s="9"/>
      <c r="ABL359" s="9"/>
      <c r="ABM359" s="9"/>
      <c r="ABN359" s="9"/>
      <c r="ABO359" s="9"/>
      <c r="ABP359" s="9"/>
      <c r="ABQ359" s="9"/>
      <c r="ABR359" s="9"/>
      <c r="ABS359" s="9"/>
      <c r="ABT359" s="9"/>
      <c r="ABU359" s="9"/>
      <c r="ABV359" s="9"/>
      <c r="ABW359" s="9"/>
      <c r="ABX359" s="9"/>
      <c r="ABY359" s="9"/>
      <c r="ABZ359" s="9"/>
      <c r="ACA359" s="9"/>
      <c r="ACB359" s="9"/>
      <c r="ACC359" s="9"/>
      <c r="ACD359" s="9"/>
      <c r="ACE359" s="9"/>
      <c r="ACF359" s="9"/>
      <c r="ACG359" s="9"/>
      <c r="ACH359" s="9"/>
      <c r="ACI359" s="9"/>
      <c r="ACJ359" s="9"/>
      <c r="ACK359" s="9"/>
      <c r="ACL359" s="9"/>
      <c r="ACM359" s="9"/>
      <c r="ACN359" s="9"/>
      <c r="ACO359" s="9"/>
      <c r="ACP359" s="9"/>
      <c r="ACQ359" s="9"/>
      <c r="ACR359" s="9"/>
      <c r="ACS359" s="9"/>
      <c r="ACT359" s="9"/>
      <c r="ACU359" s="9"/>
      <c r="ACV359" s="9"/>
      <c r="ACW359" s="9"/>
      <c r="ACX359" s="9"/>
      <c r="ACY359" s="9"/>
      <c r="ACZ359" s="9"/>
      <c r="ADA359" s="9"/>
      <c r="ADB359" s="9"/>
      <c r="ADC359" s="9"/>
      <c r="ADD359" s="9"/>
      <c r="ADE359" s="9"/>
      <c r="ADF359" s="9"/>
      <c r="ADG359" s="9"/>
      <c r="ADH359" s="9"/>
      <c r="ADI359" s="9"/>
      <c r="ADJ359" s="9"/>
      <c r="ADK359" s="9"/>
      <c r="ADL359" s="9"/>
      <c r="ADM359" s="9"/>
      <c r="ADN359" s="9"/>
      <c r="ADO359" s="9"/>
      <c r="ADP359" s="9"/>
      <c r="ADQ359" s="9"/>
      <c r="ADR359" s="9"/>
      <c r="ADS359" s="9"/>
      <c r="ADT359" s="9"/>
      <c r="ADU359" s="9"/>
      <c r="ADV359" s="9"/>
      <c r="ADW359" s="9"/>
      <c r="ADX359" s="9"/>
      <c r="ADY359" s="9"/>
      <c r="ADZ359" s="9"/>
      <c r="AEA359" s="9"/>
      <c r="AEB359" s="9"/>
      <c r="AEC359" s="9"/>
      <c r="AED359" s="9"/>
      <c r="AEE359" s="9"/>
      <c r="AEF359" s="9"/>
      <c r="AEG359" s="9"/>
      <c r="AEH359" s="9"/>
      <c r="AEI359" s="9"/>
      <c r="AEJ359" s="9"/>
      <c r="AEK359" s="9"/>
      <c r="AEL359" s="9"/>
      <c r="AEM359" s="9"/>
      <c r="AEN359" s="9"/>
      <c r="AEO359" s="9"/>
      <c r="AEP359" s="9"/>
      <c r="AEQ359" s="9"/>
      <c r="AER359" s="9"/>
      <c r="AES359" s="9"/>
      <c r="AET359" s="9"/>
      <c r="AEU359" s="9"/>
      <c r="AEV359" s="9"/>
      <c r="AEW359" s="9"/>
      <c r="AEX359" s="9"/>
      <c r="AEY359" s="9"/>
      <c r="AEZ359" s="9"/>
      <c r="AFA359" s="9"/>
      <c r="AFB359" s="9"/>
      <c r="AFC359" s="9"/>
      <c r="AFD359" s="9"/>
      <c r="AFE359" s="9"/>
      <c r="AFF359" s="9"/>
      <c r="AFG359" s="9"/>
      <c r="AFH359" s="9"/>
      <c r="AFI359" s="9"/>
      <c r="AFJ359" s="9"/>
      <c r="AFK359" s="9"/>
      <c r="AFL359" s="9"/>
      <c r="AFM359" s="9"/>
      <c r="AFN359" s="9"/>
      <c r="AFO359" s="9"/>
      <c r="AFP359" s="9"/>
      <c r="AFQ359" s="9"/>
      <c r="AFR359" s="9"/>
      <c r="AFS359" s="9"/>
      <c r="AFT359" s="9"/>
      <c r="AFU359" s="9"/>
      <c r="AFV359" s="9"/>
      <c r="AFW359" s="9"/>
      <c r="AFX359" s="9"/>
      <c r="AFY359" s="9"/>
      <c r="AFZ359" s="9"/>
      <c r="AGA359" s="9"/>
      <c r="AGB359" s="9"/>
      <c r="AGC359" s="9"/>
      <c r="AGD359" s="9"/>
      <c r="AGE359" s="9"/>
      <c r="AGF359" s="9"/>
      <c r="AGG359" s="9"/>
      <c r="AGH359" s="9"/>
      <c r="AGI359" s="9"/>
      <c r="AGJ359" s="9"/>
      <c r="AGK359" s="9"/>
      <c r="AGL359" s="9"/>
      <c r="AGM359" s="9"/>
      <c r="AGN359" s="9"/>
      <c r="AGO359" s="9"/>
      <c r="AGP359" s="9"/>
      <c r="AGQ359" s="9"/>
      <c r="AGR359" s="9"/>
      <c r="AGS359" s="9"/>
      <c r="AGT359" s="9"/>
      <c r="AGU359" s="9"/>
      <c r="AGV359" s="9"/>
      <c r="AGW359" s="9"/>
      <c r="AGX359" s="9"/>
      <c r="AGY359" s="9"/>
      <c r="AGZ359" s="9"/>
      <c r="AHA359" s="9"/>
      <c r="AHB359" s="9"/>
      <c r="AHC359" s="9"/>
      <c r="AHD359" s="9"/>
      <c r="AHE359" s="9"/>
      <c r="AHF359" s="9"/>
      <c r="AHG359" s="9"/>
      <c r="AHH359" s="9"/>
      <c r="AHI359" s="9"/>
      <c r="AHJ359" s="9"/>
      <c r="AHK359" s="9"/>
      <c r="AHL359" s="9"/>
      <c r="AHM359" s="9"/>
      <c r="AHN359" s="9"/>
      <c r="AHO359" s="9"/>
      <c r="AHP359" s="9"/>
      <c r="AHQ359" s="9"/>
      <c r="AHR359" s="9"/>
      <c r="AHS359" s="9"/>
      <c r="AHT359" s="9"/>
      <c r="AHU359" s="9"/>
      <c r="AHV359" s="9"/>
      <c r="AHW359" s="9"/>
      <c r="AHX359" s="9"/>
      <c r="AHY359" s="9"/>
      <c r="AHZ359" s="9"/>
      <c r="AIA359" s="9"/>
      <c r="AIB359" s="9"/>
      <c r="AIC359" s="9"/>
      <c r="AID359" s="9"/>
      <c r="AIE359" s="9"/>
      <c r="AIF359" s="9"/>
      <c r="AIG359" s="9"/>
      <c r="AIH359" s="9"/>
      <c r="AII359" s="9"/>
      <c r="AIJ359" s="9"/>
      <c r="AIK359" s="9"/>
      <c r="AIL359" s="9"/>
      <c r="AIM359" s="9"/>
      <c r="AIN359" s="9"/>
      <c r="AIO359" s="9"/>
      <c r="AIP359" s="9"/>
      <c r="AIQ359" s="9"/>
      <c r="AIR359" s="9"/>
      <c r="AIS359" s="9"/>
      <c r="AIT359" s="9"/>
      <c r="AIU359" s="9"/>
      <c r="AIV359" s="9"/>
      <c r="AIW359" s="9"/>
      <c r="AIX359" s="9"/>
      <c r="AIY359" s="9"/>
      <c r="AIZ359" s="9"/>
      <c r="AJA359" s="9"/>
      <c r="AJB359" s="9"/>
      <c r="AJC359" s="9"/>
      <c r="AJD359" s="9"/>
      <c r="AJE359" s="9"/>
      <c r="AJF359" s="9"/>
      <c r="AJG359" s="9"/>
      <c r="AJH359" s="9"/>
      <c r="AJI359" s="9"/>
      <c r="AJJ359" s="9"/>
      <c r="AJK359" s="9"/>
      <c r="AJL359" s="9"/>
      <c r="AJM359" s="9"/>
      <c r="AJN359" s="9"/>
      <c r="AJO359" s="9"/>
      <c r="AJP359" s="9"/>
      <c r="AJQ359" s="9"/>
      <c r="AJR359" s="9"/>
      <c r="AJS359" s="9"/>
      <c r="AJT359" s="9"/>
      <c r="AJU359" s="9"/>
      <c r="AJV359" s="9"/>
      <c r="AJW359" s="9"/>
      <c r="AJX359" s="9"/>
      <c r="AJY359" s="9"/>
      <c r="AJZ359" s="9"/>
      <c r="AKA359" s="9"/>
      <c r="AKB359" s="9"/>
      <c r="AKC359" s="9"/>
      <c r="AKD359" s="9"/>
      <c r="AKE359" s="9"/>
      <c r="AKF359" s="9"/>
      <c r="AKG359" s="9"/>
      <c r="AKH359" s="9"/>
      <c r="AKI359" s="9"/>
      <c r="AKJ359" s="9"/>
      <c r="AKK359" s="9"/>
      <c r="AKL359" s="9"/>
      <c r="AKM359" s="9"/>
      <c r="AKN359" s="9"/>
      <c r="AKO359" s="9"/>
      <c r="AKP359" s="9"/>
      <c r="AKQ359" s="9"/>
      <c r="AKR359" s="9"/>
      <c r="AKS359" s="9"/>
      <c r="AKT359" s="9"/>
      <c r="AKU359" s="9"/>
      <c r="AKV359" s="9"/>
      <c r="AKW359" s="9"/>
      <c r="AKX359" s="9"/>
      <c r="AKY359" s="9"/>
      <c r="AKZ359" s="9"/>
      <c r="ALA359" s="9"/>
      <c r="ALB359" s="9"/>
      <c r="ALC359" s="9"/>
      <c r="ALD359" s="9"/>
      <c r="ALE359" s="9"/>
      <c r="ALF359" s="9"/>
      <c r="ALG359" s="9"/>
      <c r="ALH359" s="9"/>
      <c r="ALI359" s="9"/>
      <c r="ALJ359" s="9"/>
      <c r="ALK359" s="9"/>
      <c r="ALL359" s="9"/>
      <c r="ALM359" s="9"/>
      <c r="ALN359" s="9"/>
      <c r="ALO359" s="9"/>
      <c r="ALP359" s="9"/>
      <c r="ALQ359" s="9"/>
      <c r="ALR359" s="9"/>
      <c r="ALS359" s="9"/>
      <c r="ALT359" s="9"/>
      <c r="ALU359" s="9"/>
      <c r="ALV359" s="9"/>
      <c r="ALW359" s="9"/>
      <c r="ALX359" s="9"/>
      <c r="ALY359" s="9"/>
      <c r="ALZ359" s="9"/>
      <c r="AMA359" s="9"/>
      <c r="AMB359" s="9"/>
      <c r="AMC359" s="9"/>
      <c r="AMD359" s="9"/>
      <c r="AME359" s="9"/>
      <c r="AMF359" s="9"/>
      <c r="AMG359" s="9"/>
      <c r="AMH359" s="9"/>
      <c r="AMI359" s="9"/>
      <c r="AMJ359" s="9"/>
      <c r="AMK359" s="9"/>
      <c r="AML359" s="9"/>
      <c r="AMM359" s="9"/>
      <c r="AMN359" s="9"/>
      <c r="AMO359" s="9"/>
      <c r="AMP359" s="9"/>
      <c r="AMQ359" s="9"/>
      <c r="AMR359" s="9"/>
      <c r="AMS359" s="9"/>
      <c r="AMT359" s="9"/>
      <c r="AMU359" s="9"/>
      <c r="AMV359" s="9"/>
      <c r="AMW359" s="9"/>
      <c r="AMX359" s="9"/>
      <c r="AMY359" s="9"/>
      <c r="AMZ359" s="9"/>
      <c r="ANA359" s="9"/>
      <c r="ANB359" s="9"/>
      <c r="ANC359" s="9"/>
      <c r="AND359" s="9"/>
      <c r="ANE359" s="9"/>
      <c r="ANF359" s="9"/>
      <c r="ANG359" s="9"/>
      <c r="ANH359" s="9"/>
      <c r="ANI359" s="9"/>
      <c r="ANJ359" s="9"/>
      <c r="ANK359" s="9"/>
      <c r="ANL359" s="9"/>
      <c r="ANM359" s="9"/>
      <c r="ANN359" s="9"/>
      <c r="ANO359" s="9"/>
      <c r="ANP359" s="9"/>
      <c r="ANQ359" s="9"/>
      <c r="ANR359" s="9"/>
      <c r="ANS359" s="9"/>
      <c r="ANT359" s="9"/>
      <c r="ANU359" s="9"/>
      <c r="ANV359" s="9"/>
      <c r="ANW359" s="9"/>
      <c r="ANX359" s="9"/>
      <c r="ANY359" s="9"/>
      <c r="ANZ359" s="9"/>
      <c r="AOA359" s="9"/>
      <c r="AOB359" s="9"/>
      <c r="AOC359" s="9"/>
      <c r="AOD359" s="9"/>
      <c r="AOE359" s="9"/>
      <c r="AOF359" s="9"/>
      <c r="AOG359" s="9"/>
      <c r="AOH359" s="9"/>
      <c r="AOI359" s="9"/>
      <c r="AOJ359" s="9"/>
      <c r="AOK359" s="9"/>
      <c r="AOL359" s="9"/>
      <c r="AOM359" s="9"/>
      <c r="AON359" s="9"/>
      <c r="AOO359" s="9"/>
      <c r="AOP359" s="9"/>
      <c r="AOQ359" s="9"/>
      <c r="AOR359" s="9"/>
      <c r="AOS359" s="9"/>
      <c r="AOT359" s="9"/>
      <c r="AOU359" s="9"/>
      <c r="AOV359" s="9"/>
      <c r="AOW359" s="9"/>
      <c r="AOX359" s="9"/>
      <c r="AOY359" s="9"/>
      <c r="AOZ359" s="9"/>
      <c r="APA359" s="9"/>
      <c r="APB359" s="9"/>
      <c r="APC359" s="9"/>
      <c r="APD359" s="9"/>
      <c r="APE359" s="9"/>
      <c r="APF359" s="9"/>
      <c r="APG359" s="9"/>
      <c r="APH359" s="9"/>
      <c r="API359" s="9"/>
      <c r="APJ359" s="9"/>
      <c r="APK359" s="9"/>
      <c r="APL359" s="9"/>
      <c r="APM359" s="9"/>
      <c r="APN359" s="9"/>
      <c r="APO359" s="9"/>
      <c r="APP359" s="9"/>
      <c r="APQ359" s="9"/>
      <c r="APR359" s="9"/>
      <c r="APS359" s="9"/>
      <c r="APT359" s="9"/>
      <c r="APU359" s="9"/>
      <c r="APV359" s="9"/>
      <c r="APW359" s="9"/>
      <c r="APX359" s="9"/>
      <c r="APY359" s="9"/>
      <c r="APZ359" s="9"/>
      <c r="AQA359" s="9"/>
      <c r="AQB359" s="9"/>
      <c r="AQC359" s="9"/>
      <c r="AQD359" s="9"/>
      <c r="AQE359" s="9"/>
      <c r="AQF359" s="9"/>
      <c r="AQG359" s="9"/>
      <c r="AQH359" s="9"/>
      <c r="AQI359" s="9"/>
      <c r="AQJ359" s="9"/>
      <c r="AQK359" s="9"/>
      <c r="AQL359" s="9"/>
      <c r="AQM359" s="9"/>
      <c r="AQN359" s="9"/>
      <c r="AQO359" s="9"/>
      <c r="AQP359" s="9"/>
      <c r="AQQ359" s="9"/>
      <c r="AQR359" s="9"/>
      <c r="AQS359" s="9"/>
      <c r="AQT359" s="9"/>
      <c r="AQU359" s="9"/>
      <c r="AQV359" s="9"/>
      <c r="AQW359" s="9"/>
      <c r="AQX359" s="9"/>
      <c r="AQY359" s="9"/>
      <c r="AQZ359" s="9"/>
      <c r="ARA359" s="9"/>
      <c r="ARB359" s="9"/>
      <c r="ARC359" s="9"/>
      <c r="ARD359" s="9"/>
      <c r="ARE359" s="9"/>
      <c r="ARF359" s="9"/>
      <c r="ARG359" s="9"/>
      <c r="ARH359" s="9"/>
      <c r="ARI359" s="9"/>
      <c r="ARJ359" s="9"/>
      <c r="ARK359" s="9"/>
      <c r="ARL359" s="9"/>
      <c r="ARM359" s="9"/>
      <c r="ARN359" s="9"/>
      <c r="ARO359" s="9"/>
      <c r="ARP359" s="9"/>
      <c r="ARQ359" s="9"/>
      <c r="ARR359" s="9"/>
      <c r="ARS359" s="9"/>
      <c r="ART359" s="9"/>
      <c r="ARU359" s="9"/>
      <c r="ARV359" s="9"/>
      <c r="ARW359" s="9"/>
      <c r="ARX359" s="9"/>
      <c r="ARY359" s="9"/>
      <c r="ARZ359" s="9"/>
      <c r="ASA359" s="9"/>
      <c r="ASB359" s="9"/>
      <c r="ASC359" s="9"/>
      <c r="ASD359" s="9"/>
      <c r="ASE359" s="9"/>
      <c r="ASF359" s="9"/>
      <c r="ASG359" s="9"/>
      <c r="ASH359" s="9"/>
      <c r="ASI359" s="9"/>
      <c r="ASJ359" s="9"/>
      <c r="ASK359" s="9"/>
      <c r="ASL359" s="9"/>
      <c r="ASM359" s="9"/>
      <c r="ASN359" s="9"/>
      <c r="ASO359" s="9"/>
      <c r="ASP359" s="9"/>
      <c r="ASQ359" s="9"/>
      <c r="ASR359" s="9"/>
      <c r="ASS359" s="9"/>
      <c r="AST359" s="9"/>
      <c r="ASU359" s="9"/>
      <c r="ASV359" s="9"/>
      <c r="ASW359" s="9"/>
      <c r="ASX359" s="9"/>
      <c r="ASY359" s="9"/>
      <c r="ASZ359" s="9"/>
      <c r="ATA359" s="9"/>
      <c r="ATB359" s="9"/>
      <c r="ATC359" s="9"/>
      <c r="ATD359" s="9"/>
      <c r="ATE359" s="9"/>
      <c r="ATF359" s="9"/>
      <c r="ATG359" s="9"/>
      <c r="ATH359" s="9"/>
      <c r="ATI359" s="9"/>
      <c r="ATJ359" s="9"/>
      <c r="ATK359" s="9"/>
      <c r="ATL359" s="9"/>
      <c r="ATM359" s="9"/>
      <c r="ATN359" s="9"/>
      <c r="ATO359" s="9"/>
      <c r="ATP359" s="9"/>
      <c r="ATQ359" s="9"/>
      <c r="ATR359" s="9"/>
      <c r="ATS359" s="9"/>
      <c r="ATT359" s="9"/>
      <c r="ATU359" s="9"/>
      <c r="ATV359" s="9"/>
      <c r="ATW359" s="9"/>
      <c r="ATX359" s="9"/>
      <c r="ATY359" s="9"/>
      <c r="ATZ359" s="9"/>
      <c r="AUA359" s="9"/>
      <c r="AUB359" s="9"/>
      <c r="AUC359" s="9"/>
      <c r="AUD359" s="9"/>
      <c r="AUE359" s="9"/>
      <c r="AUF359" s="9"/>
      <c r="AUG359" s="9"/>
      <c r="AUH359" s="9"/>
      <c r="AUI359" s="9"/>
      <c r="AUJ359" s="9"/>
      <c r="AUK359" s="9"/>
      <c r="AUL359" s="9"/>
      <c r="AUM359" s="9"/>
      <c r="AUN359" s="9"/>
      <c r="AUO359" s="9"/>
      <c r="AUP359" s="9"/>
      <c r="AUQ359" s="9"/>
      <c r="AUR359" s="9"/>
      <c r="AUS359" s="9"/>
      <c r="AUT359" s="9"/>
      <c r="AUU359" s="9"/>
      <c r="AUV359" s="9"/>
      <c r="AUW359" s="9"/>
      <c r="AUX359" s="9"/>
      <c r="AUY359" s="9"/>
      <c r="AUZ359" s="9"/>
      <c r="AVA359" s="9"/>
      <c r="AVB359" s="9"/>
      <c r="AVC359" s="9"/>
      <c r="AVD359" s="9"/>
      <c r="AVE359" s="9"/>
      <c r="AVF359" s="9"/>
      <c r="AVG359" s="9"/>
      <c r="AVH359" s="9"/>
      <c r="AVI359" s="9"/>
      <c r="AVJ359" s="9"/>
      <c r="AVK359" s="9"/>
      <c r="AVL359" s="9"/>
      <c r="AVM359" s="9"/>
      <c r="AVN359" s="9"/>
      <c r="AVO359" s="9"/>
      <c r="AVP359" s="9"/>
      <c r="AVQ359" s="9"/>
      <c r="AVR359" s="9"/>
      <c r="AVS359" s="9"/>
      <c r="AVT359" s="9"/>
      <c r="AVU359" s="9"/>
      <c r="AVV359" s="9"/>
      <c r="AVW359" s="9"/>
      <c r="AVX359" s="9"/>
      <c r="AVY359" s="9"/>
      <c r="AVZ359" s="9"/>
      <c r="AWA359" s="9"/>
      <c r="AWB359" s="9"/>
      <c r="AWC359" s="9"/>
      <c r="AWD359" s="9"/>
      <c r="AWE359" s="9"/>
      <c r="AWF359" s="9"/>
      <c r="AWG359" s="9"/>
      <c r="AWH359" s="9"/>
      <c r="AWI359" s="9"/>
      <c r="AWJ359" s="9"/>
      <c r="AWK359" s="9"/>
      <c r="AWL359" s="9"/>
      <c r="AWM359" s="9"/>
      <c r="AWN359" s="9"/>
      <c r="AWO359" s="9"/>
      <c r="AWP359" s="9"/>
      <c r="AWQ359" s="9"/>
      <c r="AWR359" s="9"/>
      <c r="AWS359" s="9"/>
      <c r="AWT359" s="9"/>
      <c r="AWU359" s="9"/>
      <c r="AWV359" s="9"/>
      <c r="AWW359" s="9"/>
      <c r="AWX359" s="9"/>
      <c r="AWY359" s="9"/>
      <c r="AWZ359" s="9"/>
      <c r="AXA359" s="9"/>
      <c r="AXB359" s="9"/>
      <c r="AXC359" s="9"/>
      <c r="AXD359" s="9"/>
      <c r="AXE359" s="9"/>
      <c r="AXF359" s="9"/>
      <c r="AXG359" s="9"/>
      <c r="AXH359" s="9"/>
      <c r="AXI359" s="9"/>
      <c r="AXJ359" s="9"/>
      <c r="AXK359" s="9"/>
      <c r="AXL359" s="9"/>
      <c r="AXM359" s="9"/>
      <c r="AXN359" s="9"/>
      <c r="AXO359" s="9"/>
      <c r="AXP359" s="9"/>
      <c r="AXQ359" s="9"/>
      <c r="AXR359" s="9"/>
      <c r="AXS359" s="9"/>
      <c r="AXT359" s="9"/>
      <c r="AXU359" s="9"/>
      <c r="AXV359" s="9"/>
      <c r="AXW359" s="9"/>
      <c r="AXX359" s="9"/>
      <c r="AXY359" s="9"/>
      <c r="AXZ359" s="9"/>
      <c r="AYA359" s="9"/>
      <c r="AYB359" s="9"/>
      <c r="AYC359" s="9"/>
      <c r="AYD359" s="9"/>
      <c r="AYE359" s="9"/>
      <c r="AYF359" s="9"/>
      <c r="AYG359" s="9"/>
      <c r="AYH359" s="9"/>
      <c r="AYI359" s="9"/>
      <c r="AYJ359" s="9"/>
      <c r="AYK359" s="9"/>
      <c r="AYL359" s="9"/>
      <c r="AYM359" s="9"/>
      <c r="AYN359" s="9"/>
      <c r="AYO359" s="9"/>
      <c r="AYP359" s="9"/>
      <c r="AYQ359" s="9"/>
      <c r="AYR359" s="9"/>
      <c r="AYS359" s="9"/>
      <c r="AYT359" s="9"/>
      <c r="AYU359" s="9"/>
      <c r="AYV359" s="9"/>
      <c r="AYW359" s="9"/>
      <c r="AYX359" s="9"/>
      <c r="AYY359" s="9"/>
      <c r="AYZ359" s="9"/>
      <c r="AZA359" s="9"/>
      <c r="AZB359" s="9"/>
      <c r="AZC359" s="9"/>
      <c r="AZD359" s="9"/>
      <c r="AZE359" s="9"/>
      <c r="AZF359" s="9"/>
      <c r="AZG359" s="9"/>
      <c r="AZH359" s="9"/>
      <c r="AZI359" s="9"/>
      <c r="AZJ359" s="9"/>
      <c r="AZK359" s="9"/>
      <c r="AZL359" s="9"/>
      <c r="AZM359" s="9"/>
      <c r="AZN359" s="9"/>
      <c r="AZO359" s="9"/>
      <c r="AZP359" s="9"/>
      <c r="AZQ359" s="9"/>
      <c r="AZR359" s="9"/>
      <c r="AZS359" s="9"/>
      <c r="AZT359" s="9"/>
      <c r="AZU359" s="9"/>
      <c r="AZV359" s="9"/>
      <c r="AZW359" s="9"/>
      <c r="AZX359" s="9"/>
      <c r="AZY359" s="9"/>
      <c r="AZZ359" s="9"/>
      <c r="BAA359" s="9"/>
      <c r="BAB359" s="9"/>
      <c r="BAC359" s="9"/>
      <c r="BAD359" s="9"/>
      <c r="BAE359" s="9"/>
      <c r="BAF359" s="9"/>
      <c r="BAG359" s="9"/>
      <c r="BAH359" s="9"/>
      <c r="BAI359" s="9"/>
      <c r="BAJ359" s="9"/>
      <c r="BAK359" s="9"/>
      <c r="BAL359" s="9"/>
      <c r="BAM359" s="9"/>
      <c r="BAN359" s="9"/>
      <c r="BAO359" s="9"/>
      <c r="BAP359" s="9"/>
      <c r="BAQ359" s="9"/>
      <c r="BAR359" s="9"/>
      <c r="BAS359" s="9"/>
      <c r="BAT359" s="9"/>
      <c r="BAU359" s="9"/>
      <c r="BAV359" s="9"/>
      <c r="BAW359" s="9"/>
      <c r="BAX359" s="9"/>
      <c r="BAY359" s="9"/>
      <c r="BAZ359" s="9"/>
      <c r="BBA359" s="9"/>
      <c r="BBB359" s="9"/>
      <c r="BBC359" s="9"/>
      <c r="BBD359" s="9"/>
      <c r="BBE359" s="9"/>
      <c r="BBF359" s="9"/>
      <c r="BBG359" s="9"/>
      <c r="BBH359" s="9"/>
      <c r="BBI359" s="9"/>
      <c r="BBJ359" s="9"/>
      <c r="BBK359" s="9"/>
      <c r="BBL359" s="9"/>
      <c r="BBM359" s="9"/>
      <c r="BBN359" s="9"/>
      <c r="BBO359" s="9"/>
      <c r="BBP359" s="9"/>
      <c r="BBQ359" s="9"/>
      <c r="BBR359" s="9"/>
      <c r="BBS359" s="9"/>
      <c r="BBT359" s="9"/>
      <c r="BBU359" s="9"/>
      <c r="BBV359" s="9"/>
      <c r="BBW359" s="9"/>
      <c r="BBX359" s="9"/>
      <c r="BBY359" s="9"/>
      <c r="BBZ359" s="9"/>
      <c r="BCA359" s="9"/>
      <c r="BCB359" s="9"/>
      <c r="BCC359" s="9"/>
      <c r="BCD359" s="9"/>
      <c r="BCE359" s="9"/>
      <c r="BCF359" s="9"/>
      <c r="BCG359" s="9"/>
      <c r="BCH359" s="9"/>
      <c r="BCI359" s="9"/>
      <c r="BCJ359" s="9"/>
      <c r="BCK359" s="9"/>
      <c r="BCL359" s="9"/>
      <c r="BCM359" s="9"/>
      <c r="BCN359" s="9"/>
      <c r="BCO359" s="9"/>
      <c r="BCP359" s="9"/>
      <c r="BCQ359" s="9"/>
      <c r="BCR359" s="9"/>
      <c r="BCS359" s="9"/>
      <c r="BCT359" s="9"/>
      <c r="BCU359" s="9"/>
      <c r="BCV359" s="9"/>
      <c r="BCW359" s="9"/>
      <c r="BCX359" s="9"/>
      <c r="BCY359" s="9"/>
      <c r="BCZ359" s="9"/>
      <c r="BDA359" s="9"/>
      <c r="BDB359" s="9"/>
      <c r="BDC359" s="9"/>
      <c r="BDD359" s="9"/>
      <c r="BDE359" s="9"/>
      <c r="BDF359" s="9"/>
      <c r="BDG359" s="9"/>
      <c r="BDH359" s="9"/>
      <c r="BDI359" s="9"/>
      <c r="BDJ359" s="9"/>
      <c r="BDK359" s="9"/>
      <c r="BDL359" s="9"/>
      <c r="BDM359" s="9"/>
      <c r="BDN359" s="9"/>
      <c r="BDO359" s="9"/>
      <c r="BDP359" s="9"/>
      <c r="BDQ359" s="9"/>
      <c r="BDR359" s="9"/>
      <c r="BDS359" s="9"/>
      <c r="BDT359" s="9"/>
      <c r="BDU359" s="9"/>
      <c r="BDV359" s="9"/>
      <c r="BDW359" s="9"/>
      <c r="BDX359" s="9"/>
      <c r="BDY359" s="9"/>
      <c r="BDZ359" s="9"/>
      <c r="BEA359" s="9"/>
      <c r="BEB359" s="9"/>
      <c r="BEC359" s="9"/>
      <c r="BED359" s="9"/>
      <c r="BEE359" s="9"/>
      <c r="BEF359" s="9"/>
      <c r="BEG359" s="9"/>
      <c r="BEH359" s="9"/>
      <c r="BEI359" s="9"/>
      <c r="BEJ359" s="9"/>
      <c r="BEK359" s="9"/>
      <c r="BEL359" s="9"/>
      <c r="BEM359" s="9"/>
      <c r="BEN359" s="9"/>
      <c r="BEO359" s="9"/>
      <c r="BEP359" s="9"/>
      <c r="BEQ359" s="9"/>
      <c r="BER359" s="9"/>
      <c r="BES359" s="9"/>
      <c r="BET359" s="9"/>
      <c r="BEU359" s="9"/>
      <c r="BEV359" s="9"/>
      <c r="BEW359" s="9"/>
      <c r="BEX359" s="9"/>
      <c r="BEY359" s="9"/>
      <c r="BEZ359" s="9"/>
      <c r="BFA359" s="9"/>
      <c r="BFB359" s="9"/>
      <c r="BFC359" s="9"/>
      <c r="BFD359" s="9"/>
      <c r="BFE359" s="9"/>
      <c r="BFF359" s="9"/>
      <c r="BFG359" s="9"/>
      <c r="BFH359" s="9"/>
      <c r="BFI359" s="9"/>
      <c r="BFJ359" s="9"/>
      <c r="BFK359" s="9"/>
      <c r="BFL359" s="9"/>
      <c r="BFM359" s="9"/>
      <c r="BFN359" s="9"/>
      <c r="BFO359" s="9"/>
      <c r="BFP359" s="9"/>
      <c r="BFQ359" s="9"/>
      <c r="BFR359" s="9"/>
      <c r="BFS359" s="9"/>
      <c r="BFT359" s="9"/>
      <c r="BFU359" s="9"/>
      <c r="BFV359" s="9"/>
      <c r="BFW359" s="9"/>
      <c r="BFX359" s="9"/>
      <c r="BFY359" s="9"/>
      <c r="BFZ359" s="9"/>
      <c r="BGA359" s="9"/>
      <c r="BGB359" s="9"/>
      <c r="BGC359" s="9"/>
      <c r="BGD359" s="9"/>
      <c r="BGE359" s="9"/>
      <c r="BGF359" s="9"/>
      <c r="BGG359" s="9"/>
      <c r="BGH359" s="9"/>
      <c r="BGI359" s="9"/>
      <c r="BGJ359" s="9"/>
      <c r="BGK359" s="9"/>
      <c r="BGL359" s="9"/>
      <c r="BGM359" s="9"/>
      <c r="BGN359" s="9"/>
      <c r="BGO359" s="9"/>
      <c r="BGP359" s="9"/>
      <c r="BGQ359" s="9"/>
      <c r="BGR359" s="9"/>
      <c r="BGS359" s="9"/>
      <c r="BGT359" s="9"/>
      <c r="BGU359" s="9"/>
      <c r="BGV359" s="9"/>
      <c r="BGW359" s="9"/>
      <c r="BGX359" s="9"/>
      <c r="BGY359" s="9"/>
      <c r="BGZ359" s="9"/>
      <c r="BHA359" s="9"/>
      <c r="BHB359" s="9"/>
      <c r="BHC359" s="9"/>
      <c r="BHD359" s="9"/>
      <c r="BHE359" s="9"/>
      <c r="BHF359" s="9"/>
      <c r="BHG359" s="9"/>
      <c r="BHH359" s="9"/>
      <c r="BHI359" s="9"/>
      <c r="BHJ359" s="9"/>
      <c r="BHK359" s="9"/>
      <c r="BHL359" s="9"/>
      <c r="BHM359" s="9"/>
      <c r="BHN359" s="9"/>
      <c r="BHO359" s="9"/>
      <c r="BHP359" s="9"/>
      <c r="BHQ359" s="9"/>
      <c r="BHR359" s="9"/>
      <c r="BHS359" s="9"/>
      <c r="BHT359" s="9"/>
      <c r="BHU359" s="9"/>
      <c r="BHV359" s="9"/>
      <c r="BHW359" s="9"/>
      <c r="BHX359" s="9"/>
      <c r="BHY359" s="9"/>
      <c r="BHZ359" s="9"/>
      <c r="BIA359" s="9"/>
      <c r="BIB359" s="9"/>
      <c r="BIC359" s="9"/>
      <c r="BID359" s="9"/>
      <c r="BIE359" s="9"/>
      <c r="BIF359" s="9"/>
      <c r="BIG359" s="9"/>
      <c r="BIH359" s="9"/>
      <c r="BII359" s="9"/>
      <c r="BIJ359" s="9"/>
      <c r="BIK359" s="9"/>
      <c r="BIL359" s="9"/>
      <c r="BIM359" s="9"/>
      <c r="BIN359" s="9"/>
      <c r="BIO359" s="9"/>
      <c r="BIP359" s="9"/>
      <c r="BIQ359" s="9"/>
      <c r="BIR359" s="9"/>
      <c r="BIS359" s="9"/>
      <c r="BIT359" s="9"/>
      <c r="BIU359" s="9"/>
      <c r="BIV359" s="9"/>
      <c r="BIW359" s="9"/>
      <c r="BIX359" s="9"/>
      <c r="BIY359" s="9"/>
      <c r="BIZ359" s="9"/>
      <c r="BJA359" s="9"/>
      <c r="BJB359" s="9"/>
      <c r="BJC359" s="9"/>
      <c r="BJD359" s="9"/>
      <c r="BJE359" s="9"/>
      <c r="BJF359" s="9"/>
      <c r="BJG359" s="9"/>
      <c r="BJH359" s="9"/>
      <c r="BJI359" s="9"/>
      <c r="BJJ359" s="9"/>
      <c r="BJK359" s="9"/>
      <c r="BJL359" s="9"/>
      <c r="BJM359" s="9"/>
      <c r="BJN359" s="9"/>
      <c r="BJO359" s="9"/>
      <c r="BJP359" s="9"/>
      <c r="BJQ359" s="9"/>
      <c r="BJR359" s="9"/>
      <c r="BJS359" s="9"/>
      <c r="BJT359" s="9"/>
      <c r="BJU359" s="9"/>
      <c r="BJV359" s="9"/>
      <c r="BJW359" s="9"/>
      <c r="BJX359" s="9"/>
      <c r="BJY359" s="9"/>
      <c r="BJZ359" s="9"/>
      <c r="BKA359" s="9"/>
      <c r="BKB359" s="9"/>
      <c r="BKC359" s="9"/>
      <c r="BKD359" s="9"/>
      <c r="BKE359" s="9"/>
      <c r="BKF359" s="9"/>
      <c r="BKG359" s="9"/>
      <c r="BKH359" s="9"/>
      <c r="BKI359" s="9"/>
      <c r="BKJ359" s="9"/>
      <c r="BKK359" s="9"/>
      <c r="BKL359" s="9"/>
      <c r="BKM359" s="9"/>
      <c r="BKN359" s="9"/>
      <c r="BKO359" s="9"/>
      <c r="BKP359" s="9"/>
      <c r="BKQ359" s="9"/>
      <c r="BKR359" s="9"/>
      <c r="BKS359" s="9"/>
      <c r="BKT359" s="9"/>
      <c r="BKU359" s="9"/>
      <c r="BKV359" s="9"/>
      <c r="BKW359" s="9"/>
      <c r="BKX359" s="9"/>
      <c r="BKY359" s="9"/>
      <c r="BKZ359" s="9"/>
      <c r="BLA359" s="9"/>
      <c r="BLB359" s="9"/>
      <c r="BLC359" s="9"/>
      <c r="BLD359" s="9"/>
      <c r="BLE359" s="9"/>
      <c r="BLF359" s="9"/>
      <c r="BLG359" s="9"/>
      <c r="BLH359" s="9"/>
      <c r="BLI359" s="9"/>
      <c r="BLJ359" s="9"/>
      <c r="BLK359" s="9"/>
      <c r="BLL359" s="9"/>
      <c r="BLM359" s="9"/>
      <c r="BLN359" s="9"/>
      <c r="BLO359" s="9"/>
      <c r="BLP359" s="9"/>
      <c r="BLQ359" s="9"/>
      <c r="BLR359" s="9"/>
      <c r="BLS359" s="9"/>
      <c r="BLT359" s="9"/>
      <c r="BLU359" s="9"/>
      <c r="BLV359" s="9"/>
      <c r="BLW359" s="9"/>
      <c r="BLX359" s="9"/>
      <c r="BLY359" s="9"/>
      <c r="BLZ359" s="9"/>
      <c r="BMA359" s="9"/>
      <c r="BMB359" s="9"/>
      <c r="BMC359" s="9"/>
      <c r="BMD359" s="9"/>
      <c r="BME359" s="9"/>
      <c r="BMF359" s="9"/>
      <c r="BMG359" s="9"/>
      <c r="BMH359" s="9"/>
      <c r="BMI359" s="9"/>
      <c r="BMJ359" s="9"/>
      <c r="BMK359" s="9"/>
      <c r="BML359" s="9"/>
      <c r="BMM359" s="9"/>
      <c r="BMN359" s="9"/>
      <c r="BMO359" s="9"/>
      <c r="BMP359" s="9"/>
      <c r="BMQ359" s="9"/>
      <c r="BMR359" s="9"/>
      <c r="BMS359" s="9"/>
      <c r="BMT359" s="9"/>
      <c r="BMU359" s="9"/>
      <c r="BMV359" s="9"/>
      <c r="BMW359" s="9"/>
      <c r="BMX359" s="9"/>
      <c r="BMY359" s="9"/>
      <c r="BMZ359" s="9"/>
      <c r="BNA359" s="9"/>
      <c r="BNB359" s="9"/>
      <c r="BNC359" s="9"/>
      <c r="BND359" s="9"/>
      <c r="BNE359" s="9"/>
      <c r="BNF359" s="9"/>
      <c r="BNG359" s="9"/>
      <c r="BNH359" s="9"/>
      <c r="BNI359" s="9"/>
      <c r="BNJ359" s="9"/>
      <c r="BNK359" s="9"/>
      <c r="BNL359" s="9"/>
      <c r="BNM359" s="9"/>
      <c r="BNN359" s="9"/>
      <c r="BNO359" s="9"/>
      <c r="BNP359" s="9"/>
      <c r="BNQ359" s="9"/>
      <c r="BNR359" s="9"/>
      <c r="BNS359" s="9"/>
      <c r="BNT359" s="9"/>
      <c r="BNU359" s="9"/>
      <c r="BNV359" s="9"/>
      <c r="BNW359" s="9"/>
      <c r="BNX359" s="9"/>
      <c r="BNY359" s="9"/>
      <c r="BNZ359" s="9"/>
      <c r="BOA359" s="9"/>
      <c r="BOB359" s="9"/>
      <c r="BOC359" s="9"/>
      <c r="BOD359" s="9"/>
      <c r="BOE359" s="9"/>
      <c r="BOF359" s="9"/>
      <c r="BOG359" s="9"/>
      <c r="BOH359" s="9"/>
      <c r="BOI359" s="9"/>
      <c r="BOJ359" s="9"/>
      <c r="BOK359" s="9"/>
      <c r="BOL359" s="9"/>
      <c r="BOM359" s="9"/>
      <c r="BON359" s="9"/>
      <c r="BOO359" s="9"/>
      <c r="BOP359" s="9"/>
      <c r="BOQ359" s="9"/>
      <c r="BOR359" s="9"/>
      <c r="BOS359" s="9"/>
      <c r="BOT359" s="9"/>
      <c r="BOU359" s="9"/>
      <c r="BOV359" s="9"/>
      <c r="BOW359" s="9"/>
      <c r="BOX359" s="9"/>
      <c r="BOY359" s="9"/>
      <c r="BOZ359" s="9"/>
      <c r="BPA359" s="9"/>
      <c r="BPB359" s="9"/>
      <c r="BPC359" s="9"/>
      <c r="BPD359" s="9"/>
      <c r="BPE359" s="9"/>
      <c r="BPF359" s="9"/>
      <c r="BPG359" s="9"/>
      <c r="BPH359" s="9"/>
      <c r="BPI359" s="9"/>
      <c r="BPJ359" s="9"/>
      <c r="BPK359" s="9"/>
      <c r="BPL359" s="9"/>
      <c r="BPM359" s="9"/>
      <c r="BPN359" s="9"/>
      <c r="BPO359" s="9"/>
      <c r="BPP359" s="9"/>
      <c r="BPQ359" s="9"/>
      <c r="BPR359" s="9"/>
      <c r="BPS359" s="9"/>
      <c r="BPT359" s="9"/>
      <c r="BPU359" s="9"/>
      <c r="BPV359" s="9"/>
      <c r="BPW359" s="9"/>
      <c r="BPX359" s="9"/>
      <c r="BPY359" s="9"/>
      <c r="BPZ359" s="9"/>
      <c r="BQA359" s="9"/>
      <c r="BQB359" s="9"/>
      <c r="BQC359" s="9"/>
      <c r="BQD359" s="9"/>
      <c r="BQE359" s="9"/>
      <c r="BQF359" s="9"/>
      <c r="BQG359" s="9"/>
      <c r="BQH359" s="9"/>
      <c r="BQI359" s="9"/>
      <c r="BQJ359" s="9"/>
      <c r="BQK359" s="9"/>
      <c r="BQL359" s="9"/>
      <c r="BQM359" s="9"/>
      <c r="BQN359" s="9"/>
      <c r="BQO359" s="9"/>
      <c r="BQP359" s="9"/>
      <c r="BQQ359" s="9"/>
      <c r="BQR359" s="9"/>
      <c r="BQS359" s="9"/>
      <c r="BQT359" s="9"/>
      <c r="BQU359" s="9"/>
      <c r="BQV359" s="9"/>
      <c r="BQW359" s="9"/>
      <c r="BQX359" s="9"/>
      <c r="BQY359" s="9"/>
      <c r="BQZ359" s="9"/>
      <c r="BRA359" s="9"/>
      <c r="BRB359" s="9"/>
      <c r="BRC359" s="9"/>
      <c r="BRD359" s="9"/>
      <c r="BRE359" s="9"/>
      <c r="BRF359" s="9"/>
      <c r="BRG359" s="9"/>
      <c r="BRH359" s="9"/>
      <c r="BRI359" s="9"/>
      <c r="BRJ359" s="9"/>
      <c r="BRK359" s="9"/>
      <c r="BRL359" s="9"/>
      <c r="BRM359" s="9"/>
      <c r="BRN359" s="9"/>
      <c r="BRO359" s="9"/>
      <c r="BRP359" s="9"/>
      <c r="BRQ359" s="9"/>
      <c r="BRR359" s="9"/>
      <c r="BRS359" s="9"/>
      <c r="BRT359" s="9"/>
      <c r="BRU359" s="9"/>
      <c r="BRV359" s="9"/>
      <c r="BRW359" s="9"/>
      <c r="BRX359" s="9"/>
      <c r="BRY359" s="9"/>
      <c r="BRZ359" s="9"/>
      <c r="BSA359" s="9"/>
      <c r="BSB359" s="9"/>
      <c r="BSC359" s="9"/>
      <c r="BSD359" s="9"/>
      <c r="BSE359" s="9"/>
      <c r="BSF359" s="9"/>
      <c r="BSG359" s="9"/>
      <c r="BSH359" s="9"/>
      <c r="BSI359" s="9"/>
      <c r="BSJ359" s="9"/>
      <c r="BSK359" s="9"/>
      <c r="BSL359" s="9"/>
      <c r="BSM359" s="9"/>
      <c r="BSN359" s="9"/>
      <c r="BSO359" s="9"/>
      <c r="BSP359" s="9"/>
      <c r="BSQ359" s="9"/>
      <c r="BSR359" s="9"/>
      <c r="BSS359" s="9"/>
      <c r="BST359" s="9"/>
      <c r="BSU359" s="9"/>
      <c r="BSV359" s="9"/>
      <c r="BSW359" s="9"/>
      <c r="BSX359" s="9"/>
      <c r="BSY359" s="9"/>
      <c r="BSZ359" s="9"/>
      <c r="BTA359" s="9"/>
      <c r="BTB359" s="9"/>
      <c r="BTC359" s="9"/>
      <c r="BTD359" s="9"/>
      <c r="BTE359" s="9"/>
      <c r="BTF359" s="9"/>
      <c r="BTG359" s="9"/>
      <c r="BTH359" s="9"/>
      <c r="BTI359" s="9"/>
      <c r="BTJ359" s="9"/>
      <c r="BTK359" s="9"/>
      <c r="BTL359" s="9"/>
      <c r="BTM359" s="9"/>
      <c r="BTN359" s="9"/>
      <c r="BTO359" s="9"/>
      <c r="BTP359" s="9"/>
      <c r="BTQ359" s="9"/>
      <c r="BTR359" s="9"/>
      <c r="BTS359" s="9"/>
      <c r="BTT359" s="9"/>
      <c r="BTU359" s="9"/>
      <c r="BTV359" s="9"/>
      <c r="BTW359" s="9"/>
      <c r="BTX359" s="9"/>
      <c r="BTY359" s="9"/>
      <c r="BTZ359" s="9"/>
      <c r="BUA359" s="9"/>
      <c r="BUB359" s="9"/>
      <c r="BUC359" s="9"/>
      <c r="BUD359" s="9"/>
      <c r="BUE359" s="9"/>
      <c r="BUF359" s="9"/>
      <c r="BUG359" s="9"/>
      <c r="BUH359" s="9"/>
      <c r="BUI359" s="9"/>
      <c r="BUJ359" s="9"/>
      <c r="BUK359" s="9"/>
      <c r="BUL359" s="9"/>
      <c r="BUM359" s="9"/>
      <c r="BUN359" s="9"/>
      <c r="BUO359" s="9"/>
      <c r="BUP359" s="9"/>
      <c r="BUQ359" s="9"/>
      <c r="BUR359" s="9"/>
      <c r="BUS359" s="9"/>
      <c r="BUT359" s="9"/>
      <c r="BUU359" s="9"/>
      <c r="BUV359" s="9"/>
      <c r="BUW359" s="9"/>
      <c r="BUX359" s="9"/>
      <c r="BUY359" s="9"/>
      <c r="BUZ359" s="9"/>
      <c r="BVA359" s="9"/>
      <c r="BVB359" s="9"/>
      <c r="BVC359" s="9"/>
      <c r="BVD359" s="9"/>
      <c r="BVE359" s="9"/>
      <c r="BVF359" s="9"/>
      <c r="BVG359" s="9"/>
      <c r="BVH359" s="9"/>
      <c r="BVI359" s="9"/>
      <c r="BVJ359" s="9"/>
      <c r="BVK359" s="9"/>
      <c r="BVL359" s="9"/>
      <c r="BVM359" s="9"/>
      <c r="BVN359" s="9"/>
      <c r="BVO359" s="9"/>
      <c r="BVP359" s="9"/>
      <c r="BVQ359" s="9"/>
      <c r="BVR359" s="9"/>
      <c r="BVS359" s="9"/>
      <c r="BVT359" s="9"/>
      <c r="BVU359" s="9"/>
      <c r="BVV359" s="9"/>
      <c r="BVW359" s="9"/>
      <c r="BVX359" s="9"/>
      <c r="BVY359" s="9"/>
      <c r="BVZ359" s="9"/>
      <c r="BWA359" s="9"/>
      <c r="BWB359" s="9"/>
      <c r="BWC359" s="9"/>
      <c r="BWD359" s="9"/>
      <c r="BWE359" s="9"/>
      <c r="BWF359" s="9"/>
      <c r="BWG359" s="9"/>
      <c r="BWH359" s="9"/>
      <c r="BWI359" s="9"/>
      <c r="BWJ359" s="9"/>
      <c r="BWK359" s="9"/>
      <c r="BWL359" s="9"/>
      <c r="BWM359" s="9"/>
      <c r="BWN359" s="9"/>
      <c r="BWO359" s="9"/>
      <c r="BWP359" s="9"/>
      <c r="BWQ359" s="9"/>
      <c r="BWR359" s="9"/>
      <c r="BWS359" s="9"/>
      <c r="BWT359" s="9"/>
      <c r="BWU359" s="9"/>
      <c r="BWV359" s="9"/>
      <c r="BWW359" s="9"/>
      <c r="BWX359" s="9"/>
      <c r="BWY359" s="9"/>
      <c r="BWZ359" s="9"/>
      <c r="BXA359" s="9"/>
      <c r="BXB359" s="9"/>
      <c r="BXC359" s="9"/>
      <c r="BXD359" s="9"/>
      <c r="BXE359" s="9"/>
      <c r="BXF359" s="9"/>
      <c r="BXG359" s="9"/>
      <c r="BXH359" s="9"/>
      <c r="BXI359" s="9"/>
      <c r="BXJ359" s="9"/>
      <c r="BXK359" s="9"/>
      <c r="BXL359" s="9"/>
      <c r="BXM359" s="9"/>
      <c r="BXN359" s="9"/>
      <c r="BXO359" s="9"/>
      <c r="BXP359" s="9"/>
      <c r="BXQ359" s="9"/>
      <c r="BXR359" s="9"/>
      <c r="BXS359" s="9"/>
      <c r="BXT359" s="9"/>
      <c r="BXU359" s="9"/>
      <c r="BXV359" s="9"/>
      <c r="BXW359" s="9"/>
      <c r="BXX359" s="9"/>
      <c r="BXY359" s="9"/>
      <c r="BXZ359" s="9"/>
      <c r="BYA359" s="9"/>
      <c r="BYB359" s="9"/>
      <c r="BYC359" s="9"/>
      <c r="BYD359" s="9"/>
      <c r="BYE359" s="9"/>
      <c r="BYF359" s="9"/>
      <c r="BYG359" s="9"/>
      <c r="BYH359" s="9"/>
      <c r="BYI359" s="9"/>
      <c r="BYJ359" s="9"/>
      <c r="BYK359" s="9"/>
      <c r="BYL359" s="9"/>
      <c r="BYM359" s="9"/>
      <c r="BYN359" s="9"/>
      <c r="BYO359" s="9"/>
      <c r="BYP359" s="9"/>
      <c r="BYQ359" s="9"/>
      <c r="BYR359" s="9"/>
      <c r="BYS359" s="9"/>
      <c r="BYT359" s="9"/>
      <c r="BYU359" s="9"/>
      <c r="BYV359" s="9"/>
      <c r="BYW359" s="9"/>
      <c r="BYX359" s="9"/>
      <c r="BYY359" s="9"/>
      <c r="BYZ359" s="9"/>
      <c r="BZA359" s="9"/>
      <c r="BZB359" s="9"/>
      <c r="BZC359" s="9"/>
      <c r="BZD359" s="9"/>
      <c r="BZE359" s="9"/>
      <c r="BZF359" s="9"/>
      <c r="BZG359" s="9"/>
      <c r="BZH359" s="9"/>
      <c r="BZI359" s="9"/>
      <c r="BZJ359" s="9"/>
      <c r="BZK359" s="9"/>
      <c r="BZL359" s="9"/>
      <c r="BZM359" s="9"/>
      <c r="BZN359" s="9"/>
      <c r="BZO359" s="9"/>
      <c r="BZP359" s="9"/>
      <c r="BZQ359" s="9"/>
      <c r="BZR359" s="9"/>
      <c r="BZS359" s="9"/>
      <c r="BZT359" s="9"/>
      <c r="BZU359" s="9"/>
      <c r="BZV359" s="9"/>
      <c r="BZW359" s="9"/>
      <c r="BZX359" s="9"/>
      <c r="BZY359" s="9"/>
      <c r="BZZ359" s="9"/>
      <c r="CAA359" s="9"/>
      <c r="CAB359" s="9"/>
      <c r="CAC359" s="9"/>
      <c r="CAD359" s="9"/>
      <c r="CAE359" s="9"/>
      <c r="CAF359" s="9"/>
      <c r="CAG359" s="9"/>
      <c r="CAH359" s="9"/>
      <c r="CAI359" s="9"/>
      <c r="CAJ359" s="9"/>
      <c r="CAK359" s="9"/>
      <c r="CAL359" s="9"/>
      <c r="CAM359" s="9"/>
      <c r="CAN359" s="9"/>
      <c r="CAO359" s="9"/>
      <c r="CAP359" s="9"/>
      <c r="CAQ359" s="9"/>
      <c r="CAR359" s="9"/>
      <c r="CAS359" s="9"/>
      <c r="CAT359" s="9"/>
      <c r="CAU359" s="9"/>
      <c r="CAV359" s="9"/>
      <c r="CAW359" s="9"/>
      <c r="CAX359" s="9"/>
      <c r="CAY359" s="9"/>
      <c r="CAZ359" s="9"/>
      <c r="CBA359" s="9"/>
      <c r="CBB359" s="9"/>
      <c r="CBC359" s="9"/>
      <c r="CBD359" s="9"/>
      <c r="CBE359" s="9"/>
      <c r="CBF359" s="9"/>
      <c r="CBG359" s="9"/>
      <c r="CBH359" s="9"/>
      <c r="CBI359" s="9"/>
      <c r="CBJ359" s="9"/>
      <c r="CBK359" s="9"/>
      <c r="CBL359" s="9"/>
      <c r="CBM359" s="9"/>
      <c r="CBN359" s="9"/>
      <c r="CBO359" s="9"/>
      <c r="CBP359" s="9"/>
      <c r="CBQ359" s="9"/>
      <c r="CBR359" s="9"/>
      <c r="CBS359" s="9"/>
      <c r="CBT359" s="9"/>
      <c r="CBU359" s="9"/>
      <c r="CBV359" s="9"/>
      <c r="CBW359" s="9"/>
      <c r="CBX359" s="9"/>
      <c r="CBY359" s="9"/>
      <c r="CBZ359" s="9"/>
      <c r="CCA359" s="9"/>
      <c r="CCB359" s="9"/>
      <c r="CCC359" s="9"/>
      <c r="CCD359" s="9"/>
      <c r="CCE359" s="9"/>
      <c r="CCF359" s="9"/>
      <c r="CCG359" s="9"/>
      <c r="CCH359" s="9"/>
      <c r="CCI359" s="9"/>
      <c r="CCJ359" s="9"/>
      <c r="CCK359" s="9"/>
      <c r="CCL359" s="9"/>
      <c r="CCM359" s="9"/>
      <c r="CCN359" s="9"/>
      <c r="CCO359" s="9"/>
      <c r="CCP359" s="9"/>
      <c r="CCQ359" s="9"/>
      <c r="CCR359" s="9"/>
      <c r="CCS359" s="9"/>
      <c r="CCT359" s="9"/>
      <c r="CCU359" s="9"/>
      <c r="CCV359" s="9"/>
      <c r="CCW359" s="9"/>
      <c r="CCX359" s="9"/>
      <c r="CCY359" s="9"/>
      <c r="CCZ359" s="9"/>
      <c r="CDA359" s="9"/>
      <c r="CDB359" s="9"/>
      <c r="CDC359" s="9"/>
      <c r="CDD359" s="9"/>
      <c r="CDE359" s="9"/>
      <c r="CDF359" s="9"/>
      <c r="CDG359" s="9"/>
      <c r="CDH359" s="9"/>
      <c r="CDI359" s="9"/>
      <c r="CDJ359" s="9"/>
      <c r="CDK359" s="9"/>
      <c r="CDL359" s="9"/>
      <c r="CDM359" s="9"/>
      <c r="CDN359" s="9"/>
      <c r="CDO359" s="9"/>
      <c r="CDP359" s="9"/>
      <c r="CDQ359" s="9"/>
      <c r="CDR359" s="9"/>
      <c r="CDS359" s="9"/>
      <c r="CDT359" s="9"/>
      <c r="CDU359" s="9"/>
      <c r="CDV359" s="9"/>
      <c r="CDW359" s="9"/>
      <c r="CDX359" s="9"/>
    </row>
    <row r="360" spans="1:2156" s="39" customFormat="1" ht="14.25" customHeight="1" x14ac:dyDescent="0.35">
      <c r="A360" s="72">
        <v>4882403</v>
      </c>
      <c r="B360" s="37" t="s">
        <v>171</v>
      </c>
      <c r="C360" s="26">
        <v>40.86</v>
      </c>
      <c r="D360" s="25">
        <v>12</v>
      </c>
      <c r="E360" s="71" t="s">
        <v>170</v>
      </c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  <c r="EY360" s="9"/>
      <c r="EZ360" s="9"/>
      <c r="FA360" s="9"/>
      <c r="FB360" s="9"/>
      <c r="FC360" s="9"/>
      <c r="FD360" s="9"/>
      <c r="FE360" s="9"/>
      <c r="FF360" s="9"/>
      <c r="FG360" s="9"/>
      <c r="FH360" s="9"/>
      <c r="FI360" s="9"/>
      <c r="FJ360" s="9"/>
      <c r="FK360" s="9"/>
      <c r="FL360" s="9"/>
      <c r="FM360" s="9"/>
      <c r="FN360" s="9"/>
      <c r="FO360" s="9"/>
      <c r="FP360" s="9"/>
      <c r="FQ360" s="9"/>
      <c r="FR360" s="9"/>
      <c r="FS360" s="9"/>
      <c r="FT360" s="9"/>
      <c r="FU360" s="9"/>
      <c r="FV360" s="9"/>
      <c r="FW360" s="9"/>
      <c r="FX360" s="9"/>
      <c r="FY360" s="9"/>
      <c r="FZ360" s="9"/>
      <c r="GA360" s="9"/>
      <c r="GB360" s="9"/>
      <c r="GC360" s="9"/>
      <c r="GD360" s="9"/>
      <c r="GE360" s="9"/>
      <c r="GF360" s="9"/>
      <c r="GG360" s="9"/>
      <c r="GH360" s="9"/>
      <c r="GI360" s="9"/>
      <c r="GJ360" s="9"/>
      <c r="GK360" s="9"/>
      <c r="GL360" s="9"/>
      <c r="GM360" s="9"/>
      <c r="GN360" s="9"/>
      <c r="GO360" s="9"/>
      <c r="GP360" s="9"/>
      <c r="GQ360" s="9"/>
      <c r="GR360" s="9"/>
      <c r="GS360" s="9"/>
      <c r="GT360" s="9"/>
      <c r="GU360" s="9"/>
      <c r="GV360" s="9"/>
      <c r="GW360" s="9"/>
      <c r="GX360" s="9"/>
      <c r="GY360" s="9"/>
      <c r="GZ360" s="9"/>
      <c r="HA360" s="9"/>
      <c r="HB360" s="9"/>
      <c r="HC360" s="9"/>
      <c r="HD360" s="9"/>
      <c r="HE360" s="9"/>
      <c r="HF360" s="9"/>
      <c r="HG360" s="9"/>
      <c r="HH360" s="9"/>
      <c r="HI360" s="9"/>
      <c r="HJ360" s="9"/>
      <c r="HK360" s="9"/>
      <c r="HL360" s="9"/>
      <c r="HM360" s="9"/>
      <c r="HN360" s="9"/>
      <c r="HO360" s="9"/>
      <c r="HP360" s="9"/>
      <c r="HQ360" s="9"/>
      <c r="HR360" s="9"/>
      <c r="HS360" s="9"/>
      <c r="HT360" s="9"/>
      <c r="HU360" s="9"/>
      <c r="HV360" s="9"/>
      <c r="HW360" s="9"/>
      <c r="HX360" s="9"/>
      <c r="HY360" s="9"/>
      <c r="HZ360" s="9"/>
      <c r="IA360" s="9"/>
      <c r="IB360" s="9"/>
      <c r="IC360" s="9"/>
      <c r="ID360" s="9"/>
      <c r="IE360" s="9"/>
      <c r="IF360" s="9"/>
      <c r="IG360" s="9"/>
      <c r="IH360" s="9"/>
      <c r="II360" s="9"/>
      <c r="IJ360" s="9"/>
      <c r="IK360" s="9"/>
      <c r="IL360" s="9"/>
      <c r="IM360" s="9"/>
      <c r="IN360" s="9"/>
      <c r="IO360" s="9"/>
      <c r="IP360" s="9"/>
      <c r="IQ360" s="9"/>
      <c r="IR360" s="9"/>
      <c r="IS360" s="9"/>
      <c r="IT360" s="9"/>
      <c r="IU360" s="9"/>
      <c r="IV360" s="9"/>
      <c r="IW360" s="9"/>
      <c r="IX360" s="9"/>
      <c r="IY360" s="9"/>
      <c r="IZ360" s="9"/>
      <c r="JA360" s="9"/>
      <c r="JB360" s="9"/>
      <c r="JC360" s="9"/>
      <c r="JD360" s="9"/>
      <c r="JE360" s="9"/>
      <c r="JF360" s="9"/>
      <c r="JG360" s="9"/>
      <c r="JH360" s="9"/>
      <c r="JI360" s="9"/>
      <c r="JJ360" s="9"/>
      <c r="JK360" s="9"/>
      <c r="JL360" s="9"/>
      <c r="JM360" s="9"/>
      <c r="JN360" s="9"/>
      <c r="JO360" s="9"/>
      <c r="JP360" s="9"/>
      <c r="JQ360" s="9"/>
      <c r="JR360" s="9"/>
      <c r="JS360" s="9"/>
      <c r="JT360" s="9"/>
      <c r="JU360" s="9"/>
      <c r="JV360" s="9"/>
      <c r="JW360" s="9"/>
      <c r="JX360" s="9"/>
      <c r="JY360" s="9"/>
      <c r="JZ360" s="9"/>
      <c r="KA360" s="9"/>
      <c r="KB360" s="9"/>
      <c r="KC360" s="9"/>
      <c r="KD360" s="9"/>
      <c r="KE360" s="9"/>
      <c r="KF360" s="9"/>
      <c r="KG360" s="9"/>
      <c r="KH360" s="9"/>
      <c r="KI360" s="9"/>
      <c r="KJ360" s="9"/>
      <c r="KK360" s="9"/>
      <c r="KL360" s="9"/>
      <c r="KM360" s="9"/>
      <c r="KN360" s="9"/>
      <c r="KO360" s="9"/>
      <c r="KP360" s="9"/>
      <c r="KQ360" s="9"/>
      <c r="KR360" s="9"/>
      <c r="KS360" s="9"/>
      <c r="KT360" s="9"/>
      <c r="KU360" s="9"/>
      <c r="KV360" s="9"/>
      <c r="KW360" s="9"/>
      <c r="KX360" s="9"/>
      <c r="KY360" s="9"/>
      <c r="KZ360" s="9"/>
      <c r="LA360" s="9"/>
      <c r="LB360" s="9"/>
      <c r="LC360" s="9"/>
      <c r="LD360" s="9"/>
      <c r="LE360" s="9"/>
      <c r="LF360" s="9"/>
      <c r="LG360" s="9"/>
      <c r="LH360" s="9"/>
      <c r="LI360" s="9"/>
      <c r="LJ360" s="9"/>
      <c r="LK360" s="9"/>
      <c r="LL360" s="9"/>
      <c r="LM360" s="9"/>
      <c r="LN360" s="9"/>
      <c r="LO360" s="9"/>
      <c r="LP360" s="9"/>
      <c r="LQ360" s="9"/>
      <c r="LR360" s="9"/>
      <c r="LS360" s="9"/>
      <c r="LT360" s="9"/>
      <c r="LU360" s="9"/>
      <c r="LV360" s="9"/>
      <c r="LW360" s="9"/>
      <c r="LX360" s="9"/>
      <c r="LY360" s="9"/>
      <c r="LZ360" s="9"/>
      <c r="MA360" s="9"/>
      <c r="MB360" s="9"/>
      <c r="MC360" s="9"/>
      <c r="MD360" s="9"/>
      <c r="ME360" s="9"/>
      <c r="MF360" s="9"/>
      <c r="MG360" s="9"/>
      <c r="MH360" s="9"/>
      <c r="MI360" s="9"/>
      <c r="MJ360" s="9"/>
      <c r="MK360" s="9"/>
      <c r="ML360" s="9"/>
      <c r="MM360" s="9"/>
      <c r="MN360" s="9"/>
      <c r="MO360" s="9"/>
      <c r="MP360" s="9"/>
      <c r="MQ360" s="9"/>
      <c r="MR360" s="9"/>
      <c r="MS360" s="9"/>
      <c r="MT360" s="9"/>
      <c r="MU360" s="9"/>
      <c r="MV360" s="9"/>
      <c r="MW360" s="9"/>
      <c r="MX360" s="9"/>
      <c r="MY360" s="9"/>
      <c r="MZ360" s="9"/>
      <c r="NA360" s="9"/>
      <c r="NB360" s="9"/>
      <c r="NC360" s="9"/>
      <c r="ND360" s="9"/>
      <c r="NE360" s="9"/>
      <c r="NF360" s="9"/>
      <c r="NG360" s="9"/>
      <c r="NH360" s="9"/>
      <c r="NI360" s="9"/>
      <c r="NJ360" s="9"/>
      <c r="NK360" s="9"/>
      <c r="NL360" s="9"/>
      <c r="NM360" s="9"/>
      <c r="NN360" s="9"/>
      <c r="NO360" s="9"/>
      <c r="NP360" s="9"/>
      <c r="NQ360" s="9"/>
      <c r="NR360" s="9"/>
      <c r="NS360" s="9"/>
      <c r="NT360" s="9"/>
      <c r="NU360" s="9"/>
      <c r="NV360" s="9"/>
      <c r="NW360" s="9"/>
      <c r="NX360" s="9"/>
      <c r="NY360" s="9"/>
      <c r="NZ360" s="9"/>
      <c r="OA360" s="9"/>
      <c r="OB360" s="9"/>
      <c r="OC360" s="9"/>
      <c r="OD360" s="9"/>
      <c r="OE360" s="9"/>
      <c r="OF360" s="9"/>
      <c r="OG360" s="9"/>
      <c r="OH360" s="9"/>
      <c r="OI360" s="9"/>
      <c r="OJ360" s="9"/>
      <c r="OK360" s="9"/>
      <c r="OL360" s="9"/>
      <c r="OM360" s="9"/>
      <c r="ON360" s="9"/>
      <c r="OO360" s="9"/>
      <c r="OP360" s="9"/>
      <c r="OQ360" s="9"/>
      <c r="OR360" s="9"/>
      <c r="OS360" s="9"/>
      <c r="OT360" s="9"/>
      <c r="OU360" s="9"/>
      <c r="OV360" s="9"/>
      <c r="OW360" s="9"/>
      <c r="OX360" s="9"/>
      <c r="OY360" s="9"/>
      <c r="OZ360" s="9"/>
      <c r="PA360" s="9"/>
      <c r="PB360" s="9"/>
      <c r="PC360" s="9"/>
      <c r="PD360" s="9"/>
      <c r="PE360" s="9"/>
      <c r="PF360" s="9"/>
      <c r="PG360" s="9"/>
      <c r="PH360" s="9"/>
      <c r="PI360" s="9"/>
      <c r="PJ360" s="9"/>
      <c r="PK360" s="9"/>
      <c r="PL360" s="9"/>
      <c r="PM360" s="9"/>
      <c r="PN360" s="9"/>
      <c r="PO360" s="9"/>
      <c r="PP360" s="9"/>
      <c r="PQ360" s="9"/>
      <c r="PR360" s="9"/>
      <c r="PS360" s="9"/>
      <c r="PT360" s="9"/>
      <c r="PU360" s="9"/>
      <c r="PV360" s="9"/>
      <c r="PW360" s="9"/>
      <c r="PX360" s="9"/>
      <c r="PY360" s="9"/>
      <c r="PZ360" s="9"/>
      <c r="QA360" s="9"/>
      <c r="QB360" s="9"/>
      <c r="QC360" s="9"/>
      <c r="QD360" s="9"/>
      <c r="QE360" s="9"/>
      <c r="QF360" s="9"/>
      <c r="QG360" s="9"/>
      <c r="QH360" s="9"/>
      <c r="QI360" s="9"/>
      <c r="QJ360" s="9"/>
      <c r="QK360" s="9"/>
      <c r="QL360" s="9"/>
      <c r="QM360" s="9"/>
      <c r="QN360" s="9"/>
      <c r="QO360" s="9"/>
      <c r="QP360" s="9"/>
      <c r="QQ360" s="9"/>
      <c r="QR360" s="9"/>
      <c r="QS360" s="9"/>
      <c r="QT360" s="9"/>
      <c r="QU360" s="9"/>
      <c r="QV360" s="9"/>
      <c r="QW360" s="9"/>
      <c r="QX360" s="9"/>
      <c r="QY360" s="9"/>
      <c r="QZ360" s="9"/>
      <c r="RA360" s="9"/>
      <c r="RB360" s="9"/>
      <c r="RC360" s="9"/>
      <c r="RD360" s="9"/>
      <c r="RE360" s="9"/>
      <c r="RF360" s="9"/>
      <c r="RG360" s="9"/>
      <c r="RH360" s="9"/>
      <c r="RI360" s="9"/>
      <c r="RJ360" s="9"/>
      <c r="RK360" s="9"/>
      <c r="RL360" s="9"/>
      <c r="RM360" s="9"/>
      <c r="RN360" s="9"/>
      <c r="RO360" s="9"/>
      <c r="RP360" s="9"/>
      <c r="RQ360" s="9"/>
      <c r="RR360" s="9"/>
      <c r="RS360" s="9"/>
      <c r="RT360" s="9"/>
      <c r="RU360" s="9"/>
      <c r="RV360" s="9"/>
      <c r="RW360" s="9"/>
      <c r="RX360" s="9"/>
      <c r="RY360" s="9"/>
      <c r="RZ360" s="9"/>
      <c r="SA360" s="9"/>
      <c r="SB360" s="9"/>
      <c r="SC360" s="9"/>
      <c r="SD360" s="9"/>
      <c r="SE360" s="9"/>
      <c r="SF360" s="9"/>
      <c r="SG360" s="9"/>
      <c r="SH360" s="9"/>
      <c r="SI360" s="9"/>
      <c r="SJ360" s="9"/>
      <c r="SK360" s="9"/>
      <c r="SL360" s="9"/>
      <c r="SM360" s="9"/>
      <c r="SN360" s="9"/>
      <c r="SO360" s="9"/>
      <c r="SP360" s="9"/>
      <c r="SQ360" s="9"/>
      <c r="SR360" s="9"/>
      <c r="SS360" s="9"/>
      <c r="ST360" s="9"/>
      <c r="SU360" s="9"/>
      <c r="SV360" s="9"/>
      <c r="SW360" s="9"/>
      <c r="SX360" s="9"/>
      <c r="SY360" s="9"/>
      <c r="SZ360" s="9"/>
      <c r="TA360" s="9"/>
      <c r="TB360" s="9"/>
      <c r="TC360" s="9"/>
      <c r="TD360" s="9"/>
      <c r="TE360" s="9"/>
      <c r="TF360" s="9"/>
      <c r="TG360" s="9"/>
      <c r="TH360" s="9"/>
      <c r="TI360" s="9"/>
      <c r="TJ360" s="9"/>
      <c r="TK360" s="9"/>
      <c r="TL360" s="9"/>
      <c r="TM360" s="9"/>
      <c r="TN360" s="9"/>
      <c r="TO360" s="9"/>
      <c r="TP360" s="9"/>
      <c r="TQ360" s="9"/>
      <c r="TR360" s="9"/>
      <c r="TS360" s="9"/>
      <c r="TT360" s="9"/>
      <c r="TU360" s="9"/>
      <c r="TV360" s="9"/>
      <c r="TW360" s="9"/>
      <c r="TX360" s="9"/>
      <c r="TY360" s="9"/>
      <c r="TZ360" s="9"/>
      <c r="UA360" s="9"/>
      <c r="UB360" s="9"/>
      <c r="UC360" s="9"/>
      <c r="UD360" s="9"/>
      <c r="UE360" s="9"/>
      <c r="UF360" s="9"/>
      <c r="UG360" s="9"/>
      <c r="UH360" s="9"/>
      <c r="UI360" s="9"/>
      <c r="UJ360" s="9"/>
      <c r="UK360" s="9"/>
      <c r="UL360" s="9"/>
      <c r="UM360" s="9"/>
      <c r="UN360" s="9"/>
      <c r="UO360" s="9"/>
      <c r="UP360" s="9"/>
      <c r="UQ360" s="9"/>
      <c r="UR360" s="9"/>
      <c r="US360" s="9"/>
      <c r="UT360" s="9"/>
      <c r="UU360" s="9"/>
      <c r="UV360" s="9"/>
      <c r="UW360" s="9"/>
      <c r="UX360" s="9"/>
      <c r="UY360" s="9"/>
      <c r="UZ360" s="9"/>
      <c r="VA360" s="9"/>
      <c r="VB360" s="9"/>
      <c r="VC360" s="9"/>
      <c r="VD360" s="9"/>
      <c r="VE360" s="9"/>
      <c r="VF360" s="9"/>
      <c r="VG360" s="9"/>
      <c r="VH360" s="9"/>
      <c r="VI360" s="9"/>
      <c r="VJ360" s="9"/>
      <c r="VK360" s="9"/>
      <c r="VL360" s="9"/>
      <c r="VM360" s="9"/>
      <c r="VN360" s="9"/>
      <c r="VO360" s="9"/>
      <c r="VP360" s="9"/>
      <c r="VQ360" s="9"/>
      <c r="VR360" s="9"/>
      <c r="VS360" s="9"/>
      <c r="VT360" s="9"/>
      <c r="VU360" s="9"/>
      <c r="VV360" s="9"/>
      <c r="VW360" s="9"/>
      <c r="VX360" s="9"/>
      <c r="VY360" s="9"/>
      <c r="VZ360" s="9"/>
      <c r="WA360" s="9"/>
      <c r="WB360" s="9"/>
      <c r="WC360" s="9"/>
      <c r="WD360" s="9"/>
      <c r="WE360" s="9"/>
      <c r="WF360" s="9"/>
      <c r="WG360" s="9"/>
      <c r="WH360" s="9"/>
      <c r="WI360" s="9"/>
      <c r="WJ360" s="9"/>
      <c r="WK360" s="9"/>
      <c r="WL360" s="9"/>
      <c r="WM360" s="9"/>
      <c r="WN360" s="9"/>
      <c r="WO360" s="9"/>
      <c r="WP360" s="9"/>
      <c r="WQ360" s="9"/>
      <c r="WR360" s="9"/>
      <c r="WS360" s="9"/>
      <c r="WT360" s="9"/>
      <c r="WU360" s="9"/>
      <c r="WV360" s="9"/>
      <c r="WW360" s="9"/>
      <c r="WX360" s="9"/>
      <c r="WY360" s="9"/>
      <c r="WZ360" s="9"/>
      <c r="XA360" s="9"/>
      <c r="XB360" s="9"/>
      <c r="XC360" s="9"/>
      <c r="XD360" s="9"/>
      <c r="XE360" s="9"/>
      <c r="XF360" s="9"/>
      <c r="XG360" s="9"/>
      <c r="XH360" s="9"/>
      <c r="XI360" s="9"/>
      <c r="XJ360" s="9"/>
      <c r="XK360" s="9"/>
      <c r="XL360" s="9"/>
      <c r="XM360" s="9"/>
      <c r="XN360" s="9"/>
      <c r="XO360" s="9"/>
      <c r="XP360" s="9"/>
      <c r="XQ360" s="9"/>
      <c r="XR360" s="9"/>
      <c r="XS360" s="9"/>
      <c r="XT360" s="9"/>
      <c r="XU360" s="9"/>
      <c r="XV360" s="9"/>
      <c r="XW360" s="9"/>
      <c r="XX360" s="9"/>
      <c r="XY360" s="9"/>
      <c r="XZ360" s="9"/>
      <c r="YA360" s="9"/>
      <c r="YB360" s="9"/>
      <c r="YC360" s="9"/>
      <c r="YD360" s="9"/>
      <c r="YE360" s="9"/>
      <c r="YF360" s="9"/>
      <c r="YG360" s="9"/>
      <c r="YH360" s="9"/>
      <c r="YI360" s="9"/>
      <c r="YJ360" s="9"/>
      <c r="YK360" s="9"/>
      <c r="YL360" s="9"/>
      <c r="YM360" s="9"/>
      <c r="YN360" s="9"/>
      <c r="YO360" s="9"/>
      <c r="YP360" s="9"/>
      <c r="YQ360" s="9"/>
      <c r="YR360" s="9"/>
      <c r="YS360" s="9"/>
      <c r="YT360" s="9"/>
      <c r="YU360" s="9"/>
      <c r="YV360" s="9"/>
      <c r="YW360" s="9"/>
      <c r="YX360" s="9"/>
      <c r="YY360" s="9"/>
      <c r="YZ360" s="9"/>
      <c r="ZA360" s="9"/>
      <c r="ZB360" s="9"/>
      <c r="ZC360" s="9"/>
      <c r="ZD360" s="9"/>
      <c r="ZE360" s="9"/>
      <c r="ZF360" s="9"/>
      <c r="ZG360" s="9"/>
      <c r="ZH360" s="9"/>
      <c r="ZI360" s="9"/>
      <c r="ZJ360" s="9"/>
      <c r="ZK360" s="9"/>
      <c r="ZL360" s="9"/>
      <c r="ZM360" s="9"/>
      <c r="ZN360" s="9"/>
      <c r="ZO360" s="9"/>
      <c r="ZP360" s="9"/>
      <c r="ZQ360" s="9"/>
      <c r="ZR360" s="9"/>
      <c r="ZS360" s="9"/>
      <c r="ZT360" s="9"/>
      <c r="ZU360" s="9"/>
      <c r="ZV360" s="9"/>
      <c r="ZW360" s="9"/>
      <c r="ZX360" s="9"/>
      <c r="ZY360" s="9"/>
      <c r="ZZ360" s="9"/>
      <c r="AAA360" s="9"/>
      <c r="AAB360" s="9"/>
      <c r="AAC360" s="9"/>
      <c r="AAD360" s="9"/>
      <c r="AAE360" s="9"/>
      <c r="AAF360" s="9"/>
      <c r="AAG360" s="9"/>
      <c r="AAH360" s="9"/>
      <c r="AAI360" s="9"/>
      <c r="AAJ360" s="9"/>
      <c r="AAK360" s="9"/>
      <c r="AAL360" s="9"/>
      <c r="AAM360" s="9"/>
      <c r="AAN360" s="9"/>
      <c r="AAO360" s="9"/>
      <c r="AAP360" s="9"/>
      <c r="AAQ360" s="9"/>
      <c r="AAR360" s="9"/>
      <c r="AAS360" s="9"/>
      <c r="AAT360" s="9"/>
      <c r="AAU360" s="9"/>
      <c r="AAV360" s="9"/>
      <c r="AAW360" s="9"/>
      <c r="AAX360" s="9"/>
      <c r="AAY360" s="9"/>
      <c r="AAZ360" s="9"/>
      <c r="ABA360" s="9"/>
      <c r="ABB360" s="9"/>
      <c r="ABC360" s="9"/>
      <c r="ABD360" s="9"/>
      <c r="ABE360" s="9"/>
      <c r="ABF360" s="9"/>
      <c r="ABG360" s="9"/>
      <c r="ABH360" s="9"/>
      <c r="ABI360" s="9"/>
      <c r="ABJ360" s="9"/>
      <c r="ABK360" s="9"/>
      <c r="ABL360" s="9"/>
      <c r="ABM360" s="9"/>
      <c r="ABN360" s="9"/>
      <c r="ABO360" s="9"/>
      <c r="ABP360" s="9"/>
      <c r="ABQ360" s="9"/>
      <c r="ABR360" s="9"/>
      <c r="ABS360" s="9"/>
      <c r="ABT360" s="9"/>
      <c r="ABU360" s="9"/>
      <c r="ABV360" s="9"/>
      <c r="ABW360" s="9"/>
      <c r="ABX360" s="9"/>
      <c r="ABY360" s="9"/>
      <c r="ABZ360" s="9"/>
      <c r="ACA360" s="9"/>
      <c r="ACB360" s="9"/>
      <c r="ACC360" s="9"/>
      <c r="ACD360" s="9"/>
      <c r="ACE360" s="9"/>
      <c r="ACF360" s="9"/>
      <c r="ACG360" s="9"/>
      <c r="ACH360" s="9"/>
      <c r="ACI360" s="9"/>
      <c r="ACJ360" s="9"/>
      <c r="ACK360" s="9"/>
      <c r="ACL360" s="9"/>
      <c r="ACM360" s="9"/>
      <c r="ACN360" s="9"/>
      <c r="ACO360" s="9"/>
      <c r="ACP360" s="9"/>
      <c r="ACQ360" s="9"/>
      <c r="ACR360" s="9"/>
      <c r="ACS360" s="9"/>
      <c r="ACT360" s="9"/>
      <c r="ACU360" s="9"/>
      <c r="ACV360" s="9"/>
      <c r="ACW360" s="9"/>
      <c r="ACX360" s="9"/>
      <c r="ACY360" s="9"/>
      <c r="ACZ360" s="9"/>
      <c r="ADA360" s="9"/>
      <c r="ADB360" s="9"/>
      <c r="ADC360" s="9"/>
      <c r="ADD360" s="9"/>
      <c r="ADE360" s="9"/>
      <c r="ADF360" s="9"/>
      <c r="ADG360" s="9"/>
      <c r="ADH360" s="9"/>
      <c r="ADI360" s="9"/>
      <c r="ADJ360" s="9"/>
      <c r="ADK360" s="9"/>
      <c r="ADL360" s="9"/>
      <c r="ADM360" s="9"/>
      <c r="ADN360" s="9"/>
      <c r="ADO360" s="9"/>
      <c r="ADP360" s="9"/>
      <c r="ADQ360" s="9"/>
      <c r="ADR360" s="9"/>
      <c r="ADS360" s="9"/>
      <c r="ADT360" s="9"/>
      <c r="ADU360" s="9"/>
      <c r="ADV360" s="9"/>
      <c r="ADW360" s="9"/>
      <c r="ADX360" s="9"/>
      <c r="ADY360" s="9"/>
      <c r="ADZ360" s="9"/>
      <c r="AEA360" s="9"/>
      <c r="AEB360" s="9"/>
      <c r="AEC360" s="9"/>
      <c r="AED360" s="9"/>
      <c r="AEE360" s="9"/>
      <c r="AEF360" s="9"/>
      <c r="AEG360" s="9"/>
      <c r="AEH360" s="9"/>
      <c r="AEI360" s="9"/>
      <c r="AEJ360" s="9"/>
      <c r="AEK360" s="9"/>
      <c r="AEL360" s="9"/>
      <c r="AEM360" s="9"/>
      <c r="AEN360" s="9"/>
      <c r="AEO360" s="9"/>
      <c r="AEP360" s="9"/>
      <c r="AEQ360" s="9"/>
      <c r="AER360" s="9"/>
      <c r="AES360" s="9"/>
      <c r="AET360" s="9"/>
      <c r="AEU360" s="9"/>
      <c r="AEV360" s="9"/>
      <c r="AEW360" s="9"/>
      <c r="AEX360" s="9"/>
      <c r="AEY360" s="9"/>
      <c r="AEZ360" s="9"/>
      <c r="AFA360" s="9"/>
      <c r="AFB360" s="9"/>
      <c r="AFC360" s="9"/>
      <c r="AFD360" s="9"/>
      <c r="AFE360" s="9"/>
      <c r="AFF360" s="9"/>
      <c r="AFG360" s="9"/>
      <c r="AFH360" s="9"/>
      <c r="AFI360" s="9"/>
      <c r="AFJ360" s="9"/>
      <c r="AFK360" s="9"/>
      <c r="AFL360" s="9"/>
      <c r="AFM360" s="9"/>
      <c r="AFN360" s="9"/>
      <c r="AFO360" s="9"/>
      <c r="AFP360" s="9"/>
      <c r="AFQ360" s="9"/>
      <c r="AFR360" s="9"/>
      <c r="AFS360" s="9"/>
      <c r="AFT360" s="9"/>
      <c r="AFU360" s="9"/>
      <c r="AFV360" s="9"/>
      <c r="AFW360" s="9"/>
      <c r="AFX360" s="9"/>
      <c r="AFY360" s="9"/>
      <c r="AFZ360" s="9"/>
      <c r="AGA360" s="9"/>
      <c r="AGB360" s="9"/>
      <c r="AGC360" s="9"/>
      <c r="AGD360" s="9"/>
      <c r="AGE360" s="9"/>
      <c r="AGF360" s="9"/>
      <c r="AGG360" s="9"/>
      <c r="AGH360" s="9"/>
      <c r="AGI360" s="9"/>
      <c r="AGJ360" s="9"/>
      <c r="AGK360" s="9"/>
      <c r="AGL360" s="9"/>
      <c r="AGM360" s="9"/>
      <c r="AGN360" s="9"/>
      <c r="AGO360" s="9"/>
      <c r="AGP360" s="9"/>
      <c r="AGQ360" s="9"/>
      <c r="AGR360" s="9"/>
      <c r="AGS360" s="9"/>
      <c r="AGT360" s="9"/>
      <c r="AGU360" s="9"/>
      <c r="AGV360" s="9"/>
      <c r="AGW360" s="9"/>
      <c r="AGX360" s="9"/>
      <c r="AGY360" s="9"/>
      <c r="AGZ360" s="9"/>
      <c r="AHA360" s="9"/>
      <c r="AHB360" s="9"/>
      <c r="AHC360" s="9"/>
      <c r="AHD360" s="9"/>
      <c r="AHE360" s="9"/>
      <c r="AHF360" s="9"/>
      <c r="AHG360" s="9"/>
      <c r="AHH360" s="9"/>
      <c r="AHI360" s="9"/>
      <c r="AHJ360" s="9"/>
      <c r="AHK360" s="9"/>
      <c r="AHL360" s="9"/>
      <c r="AHM360" s="9"/>
      <c r="AHN360" s="9"/>
      <c r="AHO360" s="9"/>
      <c r="AHP360" s="9"/>
      <c r="AHQ360" s="9"/>
      <c r="AHR360" s="9"/>
      <c r="AHS360" s="9"/>
      <c r="AHT360" s="9"/>
      <c r="AHU360" s="9"/>
      <c r="AHV360" s="9"/>
      <c r="AHW360" s="9"/>
      <c r="AHX360" s="9"/>
      <c r="AHY360" s="9"/>
      <c r="AHZ360" s="9"/>
      <c r="AIA360" s="9"/>
      <c r="AIB360" s="9"/>
      <c r="AIC360" s="9"/>
      <c r="AID360" s="9"/>
      <c r="AIE360" s="9"/>
      <c r="AIF360" s="9"/>
      <c r="AIG360" s="9"/>
      <c r="AIH360" s="9"/>
      <c r="AII360" s="9"/>
      <c r="AIJ360" s="9"/>
      <c r="AIK360" s="9"/>
      <c r="AIL360" s="9"/>
      <c r="AIM360" s="9"/>
      <c r="AIN360" s="9"/>
      <c r="AIO360" s="9"/>
      <c r="AIP360" s="9"/>
      <c r="AIQ360" s="9"/>
      <c r="AIR360" s="9"/>
      <c r="AIS360" s="9"/>
      <c r="AIT360" s="9"/>
      <c r="AIU360" s="9"/>
      <c r="AIV360" s="9"/>
      <c r="AIW360" s="9"/>
      <c r="AIX360" s="9"/>
      <c r="AIY360" s="9"/>
      <c r="AIZ360" s="9"/>
      <c r="AJA360" s="9"/>
      <c r="AJB360" s="9"/>
      <c r="AJC360" s="9"/>
      <c r="AJD360" s="9"/>
      <c r="AJE360" s="9"/>
      <c r="AJF360" s="9"/>
      <c r="AJG360" s="9"/>
      <c r="AJH360" s="9"/>
      <c r="AJI360" s="9"/>
      <c r="AJJ360" s="9"/>
      <c r="AJK360" s="9"/>
      <c r="AJL360" s="9"/>
      <c r="AJM360" s="9"/>
      <c r="AJN360" s="9"/>
      <c r="AJO360" s="9"/>
      <c r="AJP360" s="9"/>
      <c r="AJQ360" s="9"/>
      <c r="AJR360" s="9"/>
      <c r="AJS360" s="9"/>
      <c r="AJT360" s="9"/>
      <c r="AJU360" s="9"/>
      <c r="AJV360" s="9"/>
      <c r="AJW360" s="9"/>
      <c r="AJX360" s="9"/>
      <c r="AJY360" s="9"/>
      <c r="AJZ360" s="9"/>
      <c r="AKA360" s="9"/>
      <c r="AKB360" s="9"/>
      <c r="AKC360" s="9"/>
      <c r="AKD360" s="9"/>
      <c r="AKE360" s="9"/>
      <c r="AKF360" s="9"/>
      <c r="AKG360" s="9"/>
      <c r="AKH360" s="9"/>
      <c r="AKI360" s="9"/>
      <c r="AKJ360" s="9"/>
      <c r="AKK360" s="9"/>
      <c r="AKL360" s="9"/>
      <c r="AKM360" s="9"/>
      <c r="AKN360" s="9"/>
      <c r="AKO360" s="9"/>
      <c r="AKP360" s="9"/>
      <c r="AKQ360" s="9"/>
      <c r="AKR360" s="9"/>
      <c r="AKS360" s="9"/>
      <c r="AKT360" s="9"/>
      <c r="AKU360" s="9"/>
      <c r="AKV360" s="9"/>
      <c r="AKW360" s="9"/>
      <c r="AKX360" s="9"/>
      <c r="AKY360" s="9"/>
      <c r="AKZ360" s="9"/>
      <c r="ALA360" s="9"/>
      <c r="ALB360" s="9"/>
      <c r="ALC360" s="9"/>
      <c r="ALD360" s="9"/>
      <c r="ALE360" s="9"/>
      <c r="ALF360" s="9"/>
      <c r="ALG360" s="9"/>
      <c r="ALH360" s="9"/>
      <c r="ALI360" s="9"/>
      <c r="ALJ360" s="9"/>
      <c r="ALK360" s="9"/>
      <c r="ALL360" s="9"/>
      <c r="ALM360" s="9"/>
      <c r="ALN360" s="9"/>
      <c r="ALO360" s="9"/>
      <c r="ALP360" s="9"/>
      <c r="ALQ360" s="9"/>
      <c r="ALR360" s="9"/>
      <c r="ALS360" s="9"/>
      <c r="ALT360" s="9"/>
      <c r="ALU360" s="9"/>
      <c r="ALV360" s="9"/>
      <c r="ALW360" s="9"/>
      <c r="ALX360" s="9"/>
      <c r="ALY360" s="9"/>
      <c r="ALZ360" s="9"/>
      <c r="AMA360" s="9"/>
      <c r="AMB360" s="9"/>
      <c r="AMC360" s="9"/>
      <c r="AMD360" s="9"/>
      <c r="AME360" s="9"/>
      <c r="AMF360" s="9"/>
      <c r="AMG360" s="9"/>
      <c r="AMH360" s="9"/>
      <c r="AMI360" s="9"/>
      <c r="AMJ360" s="9"/>
      <c r="AMK360" s="9"/>
      <c r="AML360" s="9"/>
      <c r="AMM360" s="9"/>
      <c r="AMN360" s="9"/>
      <c r="AMO360" s="9"/>
      <c r="AMP360" s="9"/>
      <c r="AMQ360" s="9"/>
      <c r="AMR360" s="9"/>
      <c r="AMS360" s="9"/>
      <c r="AMT360" s="9"/>
      <c r="AMU360" s="9"/>
      <c r="AMV360" s="9"/>
      <c r="AMW360" s="9"/>
      <c r="AMX360" s="9"/>
      <c r="AMY360" s="9"/>
      <c r="AMZ360" s="9"/>
      <c r="ANA360" s="9"/>
      <c r="ANB360" s="9"/>
      <c r="ANC360" s="9"/>
      <c r="AND360" s="9"/>
      <c r="ANE360" s="9"/>
      <c r="ANF360" s="9"/>
      <c r="ANG360" s="9"/>
      <c r="ANH360" s="9"/>
      <c r="ANI360" s="9"/>
      <c r="ANJ360" s="9"/>
      <c r="ANK360" s="9"/>
      <c r="ANL360" s="9"/>
      <c r="ANM360" s="9"/>
      <c r="ANN360" s="9"/>
      <c r="ANO360" s="9"/>
      <c r="ANP360" s="9"/>
      <c r="ANQ360" s="9"/>
      <c r="ANR360" s="9"/>
      <c r="ANS360" s="9"/>
      <c r="ANT360" s="9"/>
      <c r="ANU360" s="9"/>
      <c r="ANV360" s="9"/>
      <c r="ANW360" s="9"/>
      <c r="ANX360" s="9"/>
      <c r="ANY360" s="9"/>
      <c r="ANZ360" s="9"/>
      <c r="AOA360" s="9"/>
      <c r="AOB360" s="9"/>
      <c r="AOC360" s="9"/>
      <c r="AOD360" s="9"/>
      <c r="AOE360" s="9"/>
      <c r="AOF360" s="9"/>
      <c r="AOG360" s="9"/>
      <c r="AOH360" s="9"/>
      <c r="AOI360" s="9"/>
      <c r="AOJ360" s="9"/>
      <c r="AOK360" s="9"/>
      <c r="AOL360" s="9"/>
      <c r="AOM360" s="9"/>
      <c r="AON360" s="9"/>
      <c r="AOO360" s="9"/>
      <c r="AOP360" s="9"/>
      <c r="AOQ360" s="9"/>
      <c r="AOR360" s="9"/>
      <c r="AOS360" s="9"/>
      <c r="AOT360" s="9"/>
      <c r="AOU360" s="9"/>
      <c r="AOV360" s="9"/>
      <c r="AOW360" s="9"/>
      <c r="AOX360" s="9"/>
      <c r="AOY360" s="9"/>
      <c r="AOZ360" s="9"/>
      <c r="APA360" s="9"/>
      <c r="APB360" s="9"/>
      <c r="APC360" s="9"/>
      <c r="APD360" s="9"/>
      <c r="APE360" s="9"/>
      <c r="APF360" s="9"/>
      <c r="APG360" s="9"/>
      <c r="APH360" s="9"/>
      <c r="API360" s="9"/>
      <c r="APJ360" s="9"/>
      <c r="APK360" s="9"/>
      <c r="APL360" s="9"/>
      <c r="APM360" s="9"/>
      <c r="APN360" s="9"/>
      <c r="APO360" s="9"/>
      <c r="APP360" s="9"/>
      <c r="APQ360" s="9"/>
      <c r="APR360" s="9"/>
      <c r="APS360" s="9"/>
      <c r="APT360" s="9"/>
      <c r="APU360" s="9"/>
      <c r="APV360" s="9"/>
      <c r="APW360" s="9"/>
      <c r="APX360" s="9"/>
      <c r="APY360" s="9"/>
      <c r="APZ360" s="9"/>
      <c r="AQA360" s="9"/>
      <c r="AQB360" s="9"/>
      <c r="AQC360" s="9"/>
      <c r="AQD360" s="9"/>
      <c r="AQE360" s="9"/>
      <c r="AQF360" s="9"/>
      <c r="AQG360" s="9"/>
      <c r="AQH360" s="9"/>
      <c r="AQI360" s="9"/>
      <c r="AQJ360" s="9"/>
      <c r="AQK360" s="9"/>
      <c r="AQL360" s="9"/>
      <c r="AQM360" s="9"/>
      <c r="AQN360" s="9"/>
      <c r="AQO360" s="9"/>
      <c r="AQP360" s="9"/>
      <c r="AQQ360" s="9"/>
      <c r="AQR360" s="9"/>
      <c r="AQS360" s="9"/>
      <c r="AQT360" s="9"/>
      <c r="AQU360" s="9"/>
      <c r="AQV360" s="9"/>
      <c r="AQW360" s="9"/>
      <c r="AQX360" s="9"/>
      <c r="AQY360" s="9"/>
      <c r="AQZ360" s="9"/>
      <c r="ARA360" s="9"/>
      <c r="ARB360" s="9"/>
      <c r="ARC360" s="9"/>
      <c r="ARD360" s="9"/>
      <c r="ARE360" s="9"/>
      <c r="ARF360" s="9"/>
      <c r="ARG360" s="9"/>
      <c r="ARH360" s="9"/>
      <c r="ARI360" s="9"/>
      <c r="ARJ360" s="9"/>
      <c r="ARK360" s="9"/>
      <c r="ARL360" s="9"/>
      <c r="ARM360" s="9"/>
      <c r="ARN360" s="9"/>
      <c r="ARO360" s="9"/>
      <c r="ARP360" s="9"/>
      <c r="ARQ360" s="9"/>
      <c r="ARR360" s="9"/>
      <c r="ARS360" s="9"/>
      <c r="ART360" s="9"/>
      <c r="ARU360" s="9"/>
      <c r="ARV360" s="9"/>
      <c r="ARW360" s="9"/>
      <c r="ARX360" s="9"/>
      <c r="ARY360" s="9"/>
      <c r="ARZ360" s="9"/>
      <c r="ASA360" s="9"/>
      <c r="ASB360" s="9"/>
      <c r="ASC360" s="9"/>
      <c r="ASD360" s="9"/>
      <c r="ASE360" s="9"/>
      <c r="ASF360" s="9"/>
      <c r="ASG360" s="9"/>
      <c r="ASH360" s="9"/>
      <c r="ASI360" s="9"/>
      <c r="ASJ360" s="9"/>
      <c r="ASK360" s="9"/>
      <c r="ASL360" s="9"/>
      <c r="ASM360" s="9"/>
      <c r="ASN360" s="9"/>
      <c r="ASO360" s="9"/>
      <c r="ASP360" s="9"/>
      <c r="ASQ360" s="9"/>
      <c r="ASR360" s="9"/>
      <c r="ASS360" s="9"/>
      <c r="AST360" s="9"/>
      <c r="ASU360" s="9"/>
      <c r="ASV360" s="9"/>
      <c r="ASW360" s="9"/>
      <c r="ASX360" s="9"/>
      <c r="ASY360" s="9"/>
      <c r="ASZ360" s="9"/>
      <c r="ATA360" s="9"/>
      <c r="ATB360" s="9"/>
      <c r="ATC360" s="9"/>
      <c r="ATD360" s="9"/>
      <c r="ATE360" s="9"/>
      <c r="ATF360" s="9"/>
      <c r="ATG360" s="9"/>
      <c r="ATH360" s="9"/>
      <c r="ATI360" s="9"/>
      <c r="ATJ360" s="9"/>
      <c r="ATK360" s="9"/>
      <c r="ATL360" s="9"/>
      <c r="ATM360" s="9"/>
      <c r="ATN360" s="9"/>
      <c r="ATO360" s="9"/>
      <c r="ATP360" s="9"/>
      <c r="ATQ360" s="9"/>
      <c r="ATR360" s="9"/>
      <c r="ATS360" s="9"/>
      <c r="ATT360" s="9"/>
      <c r="ATU360" s="9"/>
      <c r="ATV360" s="9"/>
      <c r="ATW360" s="9"/>
      <c r="ATX360" s="9"/>
      <c r="ATY360" s="9"/>
      <c r="ATZ360" s="9"/>
      <c r="AUA360" s="9"/>
      <c r="AUB360" s="9"/>
      <c r="AUC360" s="9"/>
      <c r="AUD360" s="9"/>
      <c r="AUE360" s="9"/>
      <c r="AUF360" s="9"/>
      <c r="AUG360" s="9"/>
      <c r="AUH360" s="9"/>
      <c r="AUI360" s="9"/>
      <c r="AUJ360" s="9"/>
      <c r="AUK360" s="9"/>
      <c r="AUL360" s="9"/>
      <c r="AUM360" s="9"/>
      <c r="AUN360" s="9"/>
      <c r="AUO360" s="9"/>
      <c r="AUP360" s="9"/>
      <c r="AUQ360" s="9"/>
      <c r="AUR360" s="9"/>
      <c r="AUS360" s="9"/>
      <c r="AUT360" s="9"/>
      <c r="AUU360" s="9"/>
      <c r="AUV360" s="9"/>
      <c r="AUW360" s="9"/>
      <c r="AUX360" s="9"/>
      <c r="AUY360" s="9"/>
      <c r="AUZ360" s="9"/>
      <c r="AVA360" s="9"/>
      <c r="AVB360" s="9"/>
      <c r="AVC360" s="9"/>
      <c r="AVD360" s="9"/>
      <c r="AVE360" s="9"/>
      <c r="AVF360" s="9"/>
      <c r="AVG360" s="9"/>
      <c r="AVH360" s="9"/>
      <c r="AVI360" s="9"/>
      <c r="AVJ360" s="9"/>
      <c r="AVK360" s="9"/>
      <c r="AVL360" s="9"/>
      <c r="AVM360" s="9"/>
      <c r="AVN360" s="9"/>
      <c r="AVO360" s="9"/>
      <c r="AVP360" s="9"/>
      <c r="AVQ360" s="9"/>
      <c r="AVR360" s="9"/>
      <c r="AVS360" s="9"/>
      <c r="AVT360" s="9"/>
      <c r="AVU360" s="9"/>
      <c r="AVV360" s="9"/>
      <c r="AVW360" s="9"/>
      <c r="AVX360" s="9"/>
      <c r="AVY360" s="9"/>
      <c r="AVZ360" s="9"/>
      <c r="AWA360" s="9"/>
      <c r="AWB360" s="9"/>
      <c r="AWC360" s="9"/>
      <c r="AWD360" s="9"/>
      <c r="AWE360" s="9"/>
      <c r="AWF360" s="9"/>
      <c r="AWG360" s="9"/>
      <c r="AWH360" s="9"/>
      <c r="AWI360" s="9"/>
      <c r="AWJ360" s="9"/>
      <c r="AWK360" s="9"/>
      <c r="AWL360" s="9"/>
      <c r="AWM360" s="9"/>
      <c r="AWN360" s="9"/>
      <c r="AWO360" s="9"/>
      <c r="AWP360" s="9"/>
      <c r="AWQ360" s="9"/>
      <c r="AWR360" s="9"/>
      <c r="AWS360" s="9"/>
      <c r="AWT360" s="9"/>
      <c r="AWU360" s="9"/>
      <c r="AWV360" s="9"/>
      <c r="AWW360" s="9"/>
      <c r="AWX360" s="9"/>
      <c r="AWY360" s="9"/>
      <c r="AWZ360" s="9"/>
      <c r="AXA360" s="9"/>
      <c r="AXB360" s="9"/>
      <c r="AXC360" s="9"/>
      <c r="AXD360" s="9"/>
      <c r="AXE360" s="9"/>
      <c r="AXF360" s="9"/>
      <c r="AXG360" s="9"/>
      <c r="AXH360" s="9"/>
      <c r="AXI360" s="9"/>
      <c r="AXJ360" s="9"/>
      <c r="AXK360" s="9"/>
      <c r="AXL360" s="9"/>
      <c r="AXM360" s="9"/>
      <c r="AXN360" s="9"/>
      <c r="AXO360" s="9"/>
      <c r="AXP360" s="9"/>
      <c r="AXQ360" s="9"/>
      <c r="AXR360" s="9"/>
      <c r="AXS360" s="9"/>
      <c r="AXT360" s="9"/>
      <c r="AXU360" s="9"/>
      <c r="AXV360" s="9"/>
      <c r="AXW360" s="9"/>
      <c r="AXX360" s="9"/>
      <c r="AXY360" s="9"/>
      <c r="AXZ360" s="9"/>
      <c r="AYA360" s="9"/>
      <c r="AYB360" s="9"/>
      <c r="AYC360" s="9"/>
      <c r="AYD360" s="9"/>
      <c r="AYE360" s="9"/>
      <c r="AYF360" s="9"/>
      <c r="AYG360" s="9"/>
      <c r="AYH360" s="9"/>
      <c r="AYI360" s="9"/>
      <c r="AYJ360" s="9"/>
      <c r="AYK360" s="9"/>
      <c r="AYL360" s="9"/>
      <c r="AYM360" s="9"/>
      <c r="AYN360" s="9"/>
      <c r="AYO360" s="9"/>
      <c r="AYP360" s="9"/>
      <c r="AYQ360" s="9"/>
      <c r="AYR360" s="9"/>
      <c r="AYS360" s="9"/>
      <c r="AYT360" s="9"/>
      <c r="AYU360" s="9"/>
      <c r="AYV360" s="9"/>
      <c r="AYW360" s="9"/>
      <c r="AYX360" s="9"/>
      <c r="AYY360" s="9"/>
      <c r="AYZ360" s="9"/>
      <c r="AZA360" s="9"/>
      <c r="AZB360" s="9"/>
      <c r="AZC360" s="9"/>
      <c r="AZD360" s="9"/>
      <c r="AZE360" s="9"/>
      <c r="AZF360" s="9"/>
      <c r="AZG360" s="9"/>
      <c r="AZH360" s="9"/>
      <c r="AZI360" s="9"/>
      <c r="AZJ360" s="9"/>
      <c r="AZK360" s="9"/>
      <c r="AZL360" s="9"/>
      <c r="AZM360" s="9"/>
      <c r="AZN360" s="9"/>
      <c r="AZO360" s="9"/>
      <c r="AZP360" s="9"/>
      <c r="AZQ360" s="9"/>
      <c r="AZR360" s="9"/>
      <c r="AZS360" s="9"/>
      <c r="AZT360" s="9"/>
      <c r="AZU360" s="9"/>
      <c r="AZV360" s="9"/>
      <c r="AZW360" s="9"/>
      <c r="AZX360" s="9"/>
      <c r="AZY360" s="9"/>
      <c r="AZZ360" s="9"/>
      <c r="BAA360" s="9"/>
      <c r="BAB360" s="9"/>
      <c r="BAC360" s="9"/>
      <c r="BAD360" s="9"/>
      <c r="BAE360" s="9"/>
      <c r="BAF360" s="9"/>
      <c r="BAG360" s="9"/>
      <c r="BAH360" s="9"/>
      <c r="BAI360" s="9"/>
      <c r="BAJ360" s="9"/>
      <c r="BAK360" s="9"/>
      <c r="BAL360" s="9"/>
      <c r="BAM360" s="9"/>
      <c r="BAN360" s="9"/>
      <c r="BAO360" s="9"/>
      <c r="BAP360" s="9"/>
      <c r="BAQ360" s="9"/>
      <c r="BAR360" s="9"/>
      <c r="BAS360" s="9"/>
      <c r="BAT360" s="9"/>
      <c r="BAU360" s="9"/>
      <c r="BAV360" s="9"/>
      <c r="BAW360" s="9"/>
      <c r="BAX360" s="9"/>
      <c r="BAY360" s="9"/>
      <c r="BAZ360" s="9"/>
      <c r="BBA360" s="9"/>
      <c r="BBB360" s="9"/>
      <c r="BBC360" s="9"/>
      <c r="BBD360" s="9"/>
      <c r="BBE360" s="9"/>
      <c r="BBF360" s="9"/>
      <c r="BBG360" s="9"/>
      <c r="BBH360" s="9"/>
      <c r="BBI360" s="9"/>
      <c r="BBJ360" s="9"/>
      <c r="BBK360" s="9"/>
      <c r="BBL360" s="9"/>
      <c r="BBM360" s="9"/>
      <c r="BBN360" s="9"/>
      <c r="BBO360" s="9"/>
      <c r="BBP360" s="9"/>
      <c r="BBQ360" s="9"/>
      <c r="BBR360" s="9"/>
      <c r="BBS360" s="9"/>
      <c r="BBT360" s="9"/>
      <c r="BBU360" s="9"/>
      <c r="BBV360" s="9"/>
      <c r="BBW360" s="9"/>
      <c r="BBX360" s="9"/>
      <c r="BBY360" s="9"/>
      <c r="BBZ360" s="9"/>
      <c r="BCA360" s="9"/>
      <c r="BCB360" s="9"/>
      <c r="BCC360" s="9"/>
      <c r="BCD360" s="9"/>
      <c r="BCE360" s="9"/>
      <c r="BCF360" s="9"/>
      <c r="BCG360" s="9"/>
      <c r="BCH360" s="9"/>
      <c r="BCI360" s="9"/>
      <c r="BCJ360" s="9"/>
      <c r="BCK360" s="9"/>
      <c r="BCL360" s="9"/>
      <c r="BCM360" s="9"/>
      <c r="BCN360" s="9"/>
      <c r="BCO360" s="9"/>
      <c r="BCP360" s="9"/>
      <c r="BCQ360" s="9"/>
      <c r="BCR360" s="9"/>
      <c r="BCS360" s="9"/>
      <c r="BCT360" s="9"/>
      <c r="BCU360" s="9"/>
      <c r="BCV360" s="9"/>
      <c r="BCW360" s="9"/>
      <c r="BCX360" s="9"/>
      <c r="BCY360" s="9"/>
      <c r="BCZ360" s="9"/>
      <c r="BDA360" s="9"/>
      <c r="BDB360" s="9"/>
      <c r="BDC360" s="9"/>
      <c r="BDD360" s="9"/>
      <c r="BDE360" s="9"/>
      <c r="BDF360" s="9"/>
      <c r="BDG360" s="9"/>
      <c r="BDH360" s="9"/>
      <c r="BDI360" s="9"/>
      <c r="BDJ360" s="9"/>
      <c r="BDK360" s="9"/>
      <c r="BDL360" s="9"/>
      <c r="BDM360" s="9"/>
      <c r="BDN360" s="9"/>
      <c r="BDO360" s="9"/>
      <c r="BDP360" s="9"/>
      <c r="BDQ360" s="9"/>
      <c r="BDR360" s="9"/>
      <c r="BDS360" s="9"/>
      <c r="BDT360" s="9"/>
      <c r="BDU360" s="9"/>
      <c r="BDV360" s="9"/>
      <c r="BDW360" s="9"/>
      <c r="BDX360" s="9"/>
      <c r="BDY360" s="9"/>
      <c r="BDZ360" s="9"/>
      <c r="BEA360" s="9"/>
      <c r="BEB360" s="9"/>
      <c r="BEC360" s="9"/>
      <c r="BED360" s="9"/>
      <c r="BEE360" s="9"/>
      <c r="BEF360" s="9"/>
      <c r="BEG360" s="9"/>
      <c r="BEH360" s="9"/>
      <c r="BEI360" s="9"/>
      <c r="BEJ360" s="9"/>
      <c r="BEK360" s="9"/>
      <c r="BEL360" s="9"/>
      <c r="BEM360" s="9"/>
      <c r="BEN360" s="9"/>
      <c r="BEO360" s="9"/>
      <c r="BEP360" s="9"/>
      <c r="BEQ360" s="9"/>
      <c r="BER360" s="9"/>
      <c r="BES360" s="9"/>
      <c r="BET360" s="9"/>
      <c r="BEU360" s="9"/>
      <c r="BEV360" s="9"/>
      <c r="BEW360" s="9"/>
      <c r="BEX360" s="9"/>
      <c r="BEY360" s="9"/>
      <c r="BEZ360" s="9"/>
      <c r="BFA360" s="9"/>
      <c r="BFB360" s="9"/>
      <c r="BFC360" s="9"/>
      <c r="BFD360" s="9"/>
      <c r="BFE360" s="9"/>
      <c r="BFF360" s="9"/>
      <c r="BFG360" s="9"/>
      <c r="BFH360" s="9"/>
      <c r="BFI360" s="9"/>
      <c r="BFJ360" s="9"/>
      <c r="BFK360" s="9"/>
      <c r="BFL360" s="9"/>
      <c r="BFM360" s="9"/>
      <c r="BFN360" s="9"/>
      <c r="BFO360" s="9"/>
      <c r="BFP360" s="9"/>
      <c r="BFQ360" s="9"/>
      <c r="BFR360" s="9"/>
      <c r="BFS360" s="9"/>
      <c r="BFT360" s="9"/>
      <c r="BFU360" s="9"/>
      <c r="BFV360" s="9"/>
      <c r="BFW360" s="9"/>
      <c r="BFX360" s="9"/>
      <c r="BFY360" s="9"/>
      <c r="BFZ360" s="9"/>
      <c r="BGA360" s="9"/>
      <c r="BGB360" s="9"/>
      <c r="BGC360" s="9"/>
      <c r="BGD360" s="9"/>
      <c r="BGE360" s="9"/>
      <c r="BGF360" s="9"/>
      <c r="BGG360" s="9"/>
      <c r="BGH360" s="9"/>
      <c r="BGI360" s="9"/>
      <c r="BGJ360" s="9"/>
      <c r="BGK360" s="9"/>
      <c r="BGL360" s="9"/>
      <c r="BGM360" s="9"/>
      <c r="BGN360" s="9"/>
      <c r="BGO360" s="9"/>
      <c r="BGP360" s="9"/>
      <c r="BGQ360" s="9"/>
      <c r="BGR360" s="9"/>
      <c r="BGS360" s="9"/>
      <c r="BGT360" s="9"/>
      <c r="BGU360" s="9"/>
      <c r="BGV360" s="9"/>
      <c r="BGW360" s="9"/>
      <c r="BGX360" s="9"/>
      <c r="BGY360" s="9"/>
      <c r="BGZ360" s="9"/>
      <c r="BHA360" s="9"/>
      <c r="BHB360" s="9"/>
      <c r="BHC360" s="9"/>
      <c r="BHD360" s="9"/>
      <c r="BHE360" s="9"/>
      <c r="BHF360" s="9"/>
      <c r="BHG360" s="9"/>
      <c r="BHH360" s="9"/>
      <c r="BHI360" s="9"/>
      <c r="BHJ360" s="9"/>
      <c r="BHK360" s="9"/>
      <c r="BHL360" s="9"/>
      <c r="BHM360" s="9"/>
      <c r="BHN360" s="9"/>
      <c r="BHO360" s="9"/>
      <c r="BHP360" s="9"/>
      <c r="BHQ360" s="9"/>
      <c r="BHR360" s="9"/>
      <c r="BHS360" s="9"/>
      <c r="BHT360" s="9"/>
      <c r="BHU360" s="9"/>
      <c r="BHV360" s="9"/>
      <c r="BHW360" s="9"/>
      <c r="BHX360" s="9"/>
      <c r="BHY360" s="9"/>
      <c r="BHZ360" s="9"/>
      <c r="BIA360" s="9"/>
      <c r="BIB360" s="9"/>
      <c r="BIC360" s="9"/>
      <c r="BID360" s="9"/>
      <c r="BIE360" s="9"/>
      <c r="BIF360" s="9"/>
      <c r="BIG360" s="9"/>
      <c r="BIH360" s="9"/>
      <c r="BII360" s="9"/>
      <c r="BIJ360" s="9"/>
      <c r="BIK360" s="9"/>
      <c r="BIL360" s="9"/>
      <c r="BIM360" s="9"/>
      <c r="BIN360" s="9"/>
      <c r="BIO360" s="9"/>
      <c r="BIP360" s="9"/>
      <c r="BIQ360" s="9"/>
      <c r="BIR360" s="9"/>
      <c r="BIS360" s="9"/>
      <c r="BIT360" s="9"/>
      <c r="BIU360" s="9"/>
      <c r="BIV360" s="9"/>
      <c r="BIW360" s="9"/>
      <c r="BIX360" s="9"/>
      <c r="BIY360" s="9"/>
      <c r="BIZ360" s="9"/>
      <c r="BJA360" s="9"/>
      <c r="BJB360" s="9"/>
      <c r="BJC360" s="9"/>
      <c r="BJD360" s="9"/>
      <c r="BJE360" s="9"/>
      <c r="BJF360" s="9"/>
      <c r="BJG360" s="9"/>
      <c r="BJH360" s="9"/>
      <c r="BJI360" s="9"/>
      <c r="BJJ360" s="9"/>
      <c r="BJK360" s="9"/>
      <c r="BJL360" s="9"/>
      <c r="BJM360" s="9"/>
      <c r="BJN360" s="9"/>
      <c r="BJO360" s="9"/>
      <c r="BJP360" s="9"/>
      <c r="BJQ360" s="9"/>
      <c r="BJR360" s="9"/>
      <c r="BJS360" s="9"/>
      <c r="BJT360" s="9"/>
      <c r="BJU360" s="9"/>
      <c r="BJV360" s="9"/>
      <c r="BJW360" s="9"/>
      <c r="BJX360" s="9"/>
      <c r="BJY360" s="9"/>
      <c r="BJZ360" s="9"/>
      <c r="BKA360" s="9"/>
      <c r="BKB360" s="9"/>
      <c r="BKC360" s="9"/>
      <c r="BKD360" s="9"/>
      <c r="BKE360" s="9"/>
      <c r="BKF360" s="9"/>
      <c r="BKG360" s="9"/>
      <c r="BKH360" s="9"/>
      <c r="BKI360" s="9"/>
      <c r="BKJ360" s="9"/>
      <c r="BKK360" s="9"/>
      <c r="BKL360" s="9"/>
      <c r="BKM360" s="9"/>
      <c r="BKN360" s="9"/>
      <c r="BKO360" s="9"/>
      <c r="BKP360" s="9"/>
      <c r="BKQ360" s="9"/>
      <c r="BKR360" s="9"/>
      <c r="BKS360" s="9"/>
      <c r="BKT360" s="9"/>
      <c r="BKU360" s="9"/>
      <c r="BKV360" s="9"/>
      <c r="BKW360" s="9"/>
      <c r="BKX360" s="9"/>
      <c r="BKY360" s="9"/>
      <c r="BKZ360" s="9"/>
      <c r="BLA360" s="9"/>
      <c r="BLB360" s="9"/>
      <c r="BLC360" s="9"/>
      <c r="BLD360" s="9"/>
      <c r="BLE360" s="9"/>
      <c r="BLF360" s="9"/>
      <c r="BLG360" s="9"/>
      <c r="BLH360" s="9"/>
      <c r="BLI360" s="9"/>
      <c r="BLJ360" s="9"/>
      <c r="BLK360" s="9"/>
      <c r="BLL360" s="9"/>
      <c r="BLM360" s="9"/>
      <c r="BLN360" s="9"/>
      <c r="BLO360" s="9"/>
      <c r="BLP360" s="9"/>
      <c r="BLQ360" s="9"/>
      <c r="BLR360" s="9"/>
      <c r="BLS360" s="9"/>
      <c r="BLT360" s="9"/>
      <c r="BLU360" s="9"/>
      <c r="BLV360" s="9"/>
      <c r="BLW360" s="9"/>
      <c r="BLX360" s="9"/>
      <c r="BLY360" s="9"/>
      <c r="BLZ360" s="9"/>
      <c r="BMA360" s="9"/>
      <c r="BMB360" s="9"/>
      <c r="BMC360" s="9"/>
      <c r="BMD360" s="9"/>
      <c r="BME360" s="9"/>
      <c r="BMF360" s="9"/>
      <c r="BMG360" s="9"/>
      <c r="BMH360" s="9"/>
      <c r="BMI360" s="9"/>
      <c r="BMJ360" s="9"/>
      <c r="BMK360" s="9"/>
      <c r="BML360" s="9"/>
      <c r="BMM360" s="9"/>
      <c r="BMN360" s="9"/>
      <c r="BMO360" s="9"/>
      <c r="BMP360" s="9"/>
      <c r="BMQ360" s="9"/>
      <c r="BMR360" s="9"/>
      <c r="BMS360" s="9"/>
      <c r="BMT360" s="9"/>
      <c r="BMU360" s="9"/>
      <c r="BMV360" s="9"/>
      <c r="BMW360" s="9"/>
      <c r="BMX360" s="9"/>
      <c r="BMY360" s="9"/>
      <c r="BMZ360" s="9"/>
      <c r="BNA360" s="9"/>
      <c r="BNB360" s="9"/>
      <c r="BNC360" s="9"/>
      <c r="BND360" s="9"/>
      <c r="BNE360" s="9"/>
      <c r="BNF360" s="9"/>
      <c r="BNG360" s="9"/>
      <c r="BNH360" s="9"/>
      <c r="BNI360" s="9"/>
      <c r="BNJ360" s="9"/>
      <c r="BNK360" s="9"/>
      <c r="BNL360" s="9"/>
      <c r="BNM360" s="9"/>
      <c r="BNN360" s="9"/>
      <c r="BNO360" s="9"/>
      <c r="BNP360" s="9"/>
      <c r="BNQ360" s="9"/>
      <c r="BNR360" s="9"/>
      <c r="BNS360" s="9"/>
      <c r="BNT360" s="9"/>
      <c r="BNU360" s="9"/>
      <c r="BNV360" s="9"/>
      <c r="BNW360" s="9"/>
      <c r="BNX360" s="9"/>
      <c r="BNY360" s="9"/>
      <c r="BNZ360" s="9"/>
      <c r="BOA360" s="9"/>
      <c r="BOB360" s="9"/>
      <c r="BOC360" s="9"/>
      <c r="BOD360" s="9"/>
      <c r="BOE360" s="9"/>
      <c r="BOF360" s="9"/>
      <c r="BOG360" s="9"/>
      <c r="BOH360" s="9"/>
      <c r="BOI360" s="9"/>
      <c r="BOJ360" s="9"/>
      <c r="BOK360" s="9"/>
      <c r="BOL360" s="9"/>
      <c r="BOM360" s="9"/>
      <c r="BON360" s="9"/>
      <c r="BOO360" s="9"/>
      <c r="BOP360" s="9"/>
      <c r="BOQ360" s="9"/>
      <c r="BOR360" s="9"/>
      <c r="BOS360" s="9"/>
      <c r="BOT360" s="9"/>
      <c r="BOU360" s="9"/>
      <c r="BOV360" s="9"/>
      <c r="BOW360" s="9"/>
      <c r="BOX360" s="9"/>
      <c r="BOY360" s="9"/>
      <c r="BOZ360" s="9"/>
      <c r="BPA360" s="9"/>
      <c r="BPB360" s="9"/>
      <c r="BPC360" s="9"/>
      <c r="BPD360" s="9"/>
      <c r="BPE360" s="9"/>
      <c r="BPF360" s="9"/>
      <c r="BPG360" s="9"/>
      <c r="BPH360" s="9"/>
      <c r="BPI360" s="9"/>
      <c r="BPJ360" s="9"/>
      <c r="BPK360" s="9"/>
      <c r="BPL360" s="9"/>
      <c r="BPM360" s="9"/>
      <c r="BPN360" s="9"/>
      <c r="BPO360" s="9"/>
      <c r="BPP360" s="9"/>
      <c r="BPQ360" s="9"/>
      <c r="BPR360" s="9"/>
      <c r="BPS360" s="9"/>
      <c r="BPT360" s="9"/>
      <c r="BPU360" s="9"/>
      <c r="BPV360" s="9"/>
      <c r="BPW360" s="9"/>
      <c r="BPX360" s="9"/>
      <c r="BPY360" s="9"/>
      <c r="BPZ360" s="9"/>
      <c r="BQA360" s="9"/>
      <c r="BQB360" s="9"/>
      <c r="BQC360" s="9"/>
      <c r="BQD360" s="9"/>
      <c r="BQE360" s="9"/>
      <c r="BQF360" s="9"/>
      <c r="BQG360" s="9"/>
      <c r="BQH360" s="9"/>
      <c r="BQI360" s="9"/>
      <c r="BQJ360" s="9"/>
      <c r="BQK360" s="9"/>
      <c r="BQL360" s="9"/>
      <c r="BQM360" s="9"/>
      <c r="BQN360" s="9"/>
      <c r="BQO360" s="9"/>
      <c r="BQP360" s="9"/>
      <c r="BQQ360" s="9"/>
      <c r="BQR360" s="9"/>
      <c r="BQS360" s="9"/>
      <c r="BQT360" s="9"/>
      <c r="BQU360" s="9"/>
      <c r="BQV360" s="9"/>
      <c r="BQW360" s="9"/>
      <c r="BQX360" s="9"/>
      <c r="BQY360" s="9"/>
      <c r="BQZ360" s="9"/>
      <c r="BRA360" s="9"/>
      <c r="BRB360" s="9"/>
      <c r="BRC360" s="9"/>
      <c r="BRD360" s="9"/>
      <c r="BRE360" s="9"/>
      <c r="BRF360" s="9"/>
      <c r="BRG360" s="9"/>
      <c r="BRH360" s="9"/>
      <c r="BRI360" s="9"/>
      <c r="BRJ360" s="9"/>
      <c r="BRK360" s="9"/>
      <c r="BRL360" s="9"/>
      <c r="BRM360" s="9"/>
      <c r="BRN360" s="9"/>
      <c r="BRO360" s="9"/>
      <c r="BRP360" s="9"/>
      <c r="BRQ360" s="9"/>
      <c r="BRR360" s="9"/>
      <c r="BRS360" s="9"/>
      <c r="BRT360" s="9"/>
      <c r="BRU360" s="9"/>
      <c r="BRV360" s="9"/>
      <c r="BRW360" s="9"/>
      <c r="BRX360" s="9"/>
      <c r="BRY360" s="9"/>
      <c r="BRZ360" s="9"/>
      <c r="BSA360" s="9"/>
      <c r="BSB360" s="9"/>
      <c r="BSC360" s="9"/>
      <c r="BSD360" s="9"/>
      <c r="BSE360" s="9"/>
      <c r="BSF360" s="9"/>
      <c r="BSG360" s="9"/>
      <c r="BSH360" s="9"/>
      <c r="BSI360" s="9"/>
      <c r="BSJ360" s="9"/>
      <c r="BSK360" s="9"/>
      <c r="BSL360" s="9"/>
      <c r="BSM360" s="9"/>
      <c r="BSN360" s="9"/>
      <c r="BSO360" s="9"/>
      <c r="BSP360" s="9"/>
      <c r="BSQ360" s="9"/>
      <c r="BSR360" s="9"/>
      <c r="BSS360" s="9"/>
      <c r="BST360" s="9"/>
      <c r="BSU360" s="9"/>
      <c r="BSV360" s="9"/>
      <c r="BSW360" s="9"/>
      <c r="BSX360" s="9"/>
      <c r="BSY360" s="9"/>
      <c r="BSZ360" s="9"/>
      <c r="BTA360" s="9"/>
      <c r="BTB360" s="9"/>
      <c r="BTC360" s="9"/>
      <c r="BTD360" s="9"/>
      <c r="BTE360" s="9"/>
      <c r="BTF360" s="9"/>
      <c r="BTG360" s="9"/>
      <c r="BTH360" s="9"/>
      <c r="BTI360" s="9"/>
      <c r="BTJ360" s="9"/>
      <c r="BTK360" s="9"/>
      <c r="BTL360" s="9"/>
      <c r="BTM360" s="9"/>
      <c r="BTN360" s="9"/>
      <c r="BTO360" s="9"/>
      <c r="BTP360" s="9"/>
      <c r="BTQ360" s="9"/>
      <c r="BTR360" s="9"/>
      <c r="BTS360" s="9"/>
      <c r="BTT360" s="9"/>
      <c r="BTU360" s="9"/>
      <c r="BTV360" s="9"/>
      <c r="BTW360" s="9"/>
      <c r="BTX360" s="9"/>
      <c r="BTY360" s="9"/>
      <c r="BTZ360" s="9"/>
      <c r="BUA360" s="9"/>
      <c r="BUB360" s="9"/>
      <c r="BUC360" s="9"/>
      <c r="BUD360" s="9"/>
      <c r="BUE360" s="9"/>
      <c r="BUF360" s="9"/>
      <c r="BUG360" s="9"/>
      <c r="BUH360" s="9"/>
      <c r="BUI360" s="9"/>
      <c r="BUJ360" s="9"/>
      <c r="BUK360" s="9"/>
      <c r="BUL360" s="9"/>
      <c r="BUM360" s="9"/>
      <c r="BUN360" s="9"/>
      <c r="BUO360" s="9"/>
      <c r="BUP360" s="9"/>
      <c r="BUQ360" s="9"/>
      <c r="BUR360" s="9"/>
      <c r="BUS360" s="9"/>
      <c r="BUT360" s="9"/>
      <c r="BUU360" s="9"/>
      <c r="BUV360" s="9"/>
      <c r="BUW360" s="9"/>
      <c r="BUX360" s="9"/>
      <c r="BUY360" s="9"/>
      <c r="BUZ360" s="9"/>
      <c r="BVA360" s="9"/>
      <c r="BVB360" s="9"/>
      <c r="BVC360" s="9"/>
      <c r="BVD360" s="9"/>
      <c r="BVE360" s="9"/>
      <c r="BVF360" s="9"/>
      <c r="BVG360" s="9"/>
      <c r="BVH360" s="9"/>
      <c r="BVI360" s="9"/>
      <c r="BVJ360" s="9"/>
      <c r="BVK360" s="9"/>
      <c r="BVL360" s="9"/>
      <c r="BVM360" s="9"/>
      <c r="BVN360" s="9"/>
      <c r="BVO360" s="9"/>
      <c r="BVP360" s="9"/>
      <c r="BVQ360" s="9"/>
      <c r="BVR360" s="9"/>
      <c r="BVS360" s="9"/>
      <c r="BVT360" s="9"/>
      <c r="BVU360" s="9"/>
      <c r="BVV360" s="9"/>
      <c r="BVW360" s="9"/>
      <c r="BVX360" s="9"/>
      <c r="BVY360" s="9"/>
      <c r="BVZ360" s="9"/>
      <c r="BWA360" s="9"/>
      <c r="BWB360" s="9"/>
      <c r="BWC360" s="9"/>
      <c r="BWD360" s="9"/>
      <c r="BWE360" s="9"/>
      <c r="BWF360" s="9"/>
      <c r="BWG360" s="9"/>
      <c r="BWH360" s="9"/>
      <c r="BWI360" s="9"/>
      <c r="BWJ360" s="9"/>
      <c r="BWK360" s="9"/>
      <c r="BWL360" s="9"/>
      <c r="BWM360" s="9"/>
      <c r="BWN360" s="9"/>
      <c r="BWO360" s="9"/>
      <c r="BWP360" s="9"/>
      <c r="BWQ360" s="9"/>
      <c r="BWR360" s="9"/>
      <c r="BWS360" s="9"/>
      <c r="BWT360" s="9"/>
      <c r="BWU360" s="9"/>
      <c r="BWV360" s="9"/>
      <c r="BWW360" s="9"/>
      <c r="BWX360" s="9"/>
      <c r="BWY360" s="9"/>
      <c r="BWZ360" s="9"/>
      <c r="BXA360" s="9"/>
      <c r="BXB360" s="9"/>
      <c r="BXC360" s="9"/>
      <c r="BXD360" s="9"/>
      <c r="BXE360" s="9"/>
      <c r="BXF360" s="9"/>
      <c r="BXG360" s="9"/>
      <c r="BXH360" s="9"/>
      <c r="BXI360" s="9"/>
      <c r="BXJ360" s="9"/>
      <c r="BXK360" s="9"/>
      <c r="BXL360" s="9"/>
      <c r="BXM360" s="9"/>
      <c r="BXN360" s="9"/>
      <c r="BXO360" s="9"/>
      <c r="BXP360" s="9"/>
      <c r="BXQ360" s="9"/>
      <c r="BXR360" s="9"/>
      <c r="BXS360" s="9"/>
      <c r="BXT360" s="9"/>
      <c r="BXU360" s="9"/>
      <c r="BXV360" s="9"/>
      <c r="BXW360" s="9"/>
      <c r="BXX360" s="9"/>
      <c r="BXY360" s="9"/>
      <c r="BXZ360" s="9"/>
      <c r="BYA360" s="9"/>
      <c r="BYB360" s="9"/>
      <c r="BYC360" s="9"/>
      <c r="BYD360" s="9"/>
      <c r="BYE360" s="9"/>
      <c r="BYF360" s="9"/>
      <c r="BYG360" s="9"/>
      <c r="BYH360" s="9"/>
      <c r="BYI360" s="9"/>
      <c r="BYJ360" s="9"/>
      <c r="BYK360" s="9"/>
      <c r="BYL360" s="9"/>
      <c r="BYM360" s="9"/>
      <c r="BYN360" s="9"/>
      <c r="BYO360" s="9"/>
      <c r="BYP360" s="9"/>
      <c r="BYQ360" s="9"/>
      <c r="BYR360" s="9"/>
      <c r="BYS360" s="9"/>
      <c r="BYT360" s="9"/>
      <c r="BYU360" s="9"/>
      <c r="BYV360" s="9"/>
      <c r="BYW360" s="9"/>
      <c r="BYX360" s="9"/>
      <c r="BYY360" s="9"/>
      <c r="BYZ360" s="9"/>
      <c r="BZA360" s="9"/>
      <c r="BZB360" s="9"/>
      <c r="BZC360" s="9"/>
      <c r="BZD360" s="9"/>
      <c r="BZE360" s="9"/>
      <c r="BZF360" s="9"/>
      <c r="BZG360" s="9"/>
      <c r="BZH360" s="9"/>
      <c r="BZI360" s="9"/>
      <c r="BZJ360" s="9"/>
      <c r="BZK360" s="9"/>
      <c r="BZL360" s="9"/>
      <c r="BZM360" s="9"/>
      <c r="BZN360" s="9"/>
      <c r="BZO360" s="9"/>
      <c r="BZP360" s="9"/>
      <c r="BZQ360" s="9"/>
      <c r="BZR360" s="9"/>
      <c r="BZS360" s="9"/>
      <c r="BZT360" s="9"/>
      <c r="BZU360" s="9"/>
      <c r="BZV360" s="9"/>
      <c r="BZW360" s="9"/>
      <c r="BZX360" s="9"/>
      <c r="BZY360" s="9"/>
      <c r="BZZ360" s="9"/>
      <c r="CAA360" s="9"/>
      <c r="CAB360" s="9"/>
      <c r="CAC360" s="9"/>
      <c r="CAD360" s="9"/>
      <c r="CAE360" s="9"/>
      <c r="CAF360" s="9"/>
      <c r="CAG360" s="9"/>
      <c r="CAH360" s="9"/>
      <c r="CAI360" s="9"/>
      <c r="CAJ360" s="9"/>
      <c r="CAK360" s="9"/>
      <c r="CAL360" s="9"/>
      <c r="CAM360" s="9"/>
      <c r="CAN360" s="9"/>
      <c r="CAO360" s="9"/>
      <c r="CAP360" s="9"/>
      <c r="CAQ360" s="9"/>
      <c r="CAR360" s="9"/>
      <c r="CAS360" s="9"/>
      <c r="CAT360" s="9"/>
      <c r="CAU360" s="9"/>
      <c r="CAV360" s="9"/>
      <c r="CAW360" s="9"/>
      <c r="CAX360" s="9"/>
      <c r="CAY360" s="9"/>
      <c r="CAZ360" s="9"/>
      <c r="CBA360" s="9"/>
      <c r="CBB360" s="9"/>
      <c r="CBC360" s="9"/>
      <c r="CBD360" s="9"/>
      <c r="CBE360" s="9"/>
      <c r="CBF360" s="9"/>
      <c r="CBG360" s="9"/>
      <c r="CBH360" s="9"/>
      <c r="CBI360" s="9"/>
      <c r="CBJ360" s="9"/>
      <c r="CBK360" s="9"/>
      <c r="CBL360" s="9"/>
      <c r="CBM360" s="9"/>
      <c r="CBN360" s="9"/>
      <c r="CBO360" s="9"/>
      <c r="CBP360" s="9"/>
      <c r="CBQ360" s="9"/>
      <c r="CBR360" s="9"/>
      <c r="CBS360" s="9"/>
      <c r="CBT360" s="9"/>
      <c r="CBU360" s="9"/>
      <c r="CBV360" s="9"/>
      <c r="CBW360" s="9"/>
      <c r="CBX360" s="9"/>
      <c r="CBY360" s="9"/>
      <c r="CBZ360" s="9"/>
      <c r="CCA360" s="9"/>
      <c r="CCB360" s="9"/>
      <c r="CCC360" s="9"/>
      <c r="CCD360" s="9"/>
      <c r="CCE360" s="9"/>
      <c r="CCF360" s="9"/>
      <c r="CCG360" s="9"/>
      <c r="CCH360" s="9"/>
      <c r="CCI360" s="9"/>
      <c r="CCJ360" s="9"/>
      <c r="CCK360" s="9"/>
      <c r="CCL360" s="9"/>
      <c r="CCM360" s="9"/>
      <c r="CCN360" s="9"/>
      <c r="CCO360" s="9"/>
      <c r="CCP360" s="9"/>
      <c r="CCQ360" s="9"/>
      <c r="CCR360" s="9"/>
      <c r="CCS360" s="9"/>
      <c r="CCT360" s="9"/>
      <c r="CCU360" s="9"/>
      <c r="CCV360" s="9"/>
      <c r="CCW360" s="9"/>
      <c r="CCX360" s="9"/>
      <c r="CCY360" s="9"/>
      <c r="CCZ360" s="9"/>
      <c r="CDA360" s="9"/>
      <c r="CDB360" s="9"/>
      <c r="CDC360" s="9"/>
      <c r="CDD360" s="9"/>
      <c r="CDE360" s="9"/>
      <c r="CDF360" s="9"/>
      <c r="CDG360" s="9"/>
      <c r="CDH360" s="9"/>
      <c r="CDI360" s="9"/>
      <c r="CDJ360" s="9"/>
      <c r="CDK360" s="9"/>
      <c r="CDL360" s="9"/>
      <c r="CDM360" s="9"/>
      <c r="CDN360" s="9"/>
      <c r="CDO360" s="9"/>
      <c r="CDP360" s="9"/>
      <c r="CDQ360" s="9"/>
      <c r="CDR360" s="9"/>
      <c r="CDS360" s="9"/>
      <c r="CDT360" s="9"/>
      <c r="CDU360" s="9"/>
      <c r="CDV360" s="9"/>
      <c r="CDW360" s="9"/>
      <c r="CDX360" s="9"/>
    </row>
    <row r="361" spans="1:2156" s="9" customFormat="1" ht="14.25" customHeight="1" x14ac:dyDescent="0.35">
      <c r="A361" s="19" t="s">
        <v>933</v>
      </c>
      <c r="B361" s="13" t="s">
        <v>82</v>
      </c>
      <c r="C361" s="12">
        <v>67.19</v>
      </c>
      <c r="D361" s="11">
        <v>12</v>
      </c>
      <c r="E361" s="10" t="s">
        <v>81</v>
      </c>
    </row>
    <row r="362" spans="1:2156" s="9" customFormat="1" ht="14.25" customHeight="1" x14ac:dyDescent="0.35">
      <c r="A362" s="24" t="s">
        <v>80</v>
      </c>
      <c r="B362" s="23" t="s">
        <v>79</v>
      </c>
      <c r="C362" s="22">
        <v>28.86</v>
      </c>
      <c r="D362" s="21">
        <v>4</v>
      </c>
      <c r="E362" s="20" t="s">
        <v>811</v>
      </c>
    </row>
    <row r="363" spans="1:2156" s="9" customFormat="1" ht="14.25" customHeight="1" x14ac:dyDescent="0.35">
      <c r="A363" s="19">
        <v>3882386</v>
      </c>
      <c r="B363" s="13" t="s">
        <v>78</v>
      </c>
      <c r="C363" s="12">
        <v>23.08</v>
      </c>
      <c r="D363" s="11">
        <v>2</v>
      </c>
      <c r="E363" s="10" t="s">
        <v>810</v>
      </c>
    </row>
    <row r="364" spans="1:2156" s="9" customFormat="1" ht="16" customHeight="1" x14ac:dyDescent="0.35">
      <c r="A364" s="19">
        <v>3882483</v>
      </c>
      <c r="B364" s="13" t="s">
        <v>76</v>
      </c>
      <c r="C364" s="12">
        <v>20.38</v>
      </c>
      <c r="D364" s="11">
        <v>4</v>
      </c>
      <c r="E364" s="10" t="s">
        <v>811</v>
      </c>
    </row>
    <row r="365" spans="1:2156" s="9" customFormat="1" ht="16" customHeight="1" x14ac:dyDescent="0.35">
      <c r="A365" s="19">
        <v>2622454</v>
      </c>
      <c r="B365" s="13" t="s">
        <v>75</v>
      </c>
      <c r="C365" s="12">
        <v>8.65</v>
      </c>
      <c r="D365" s="11">
        <v>2</v>
      </c>
      <c r="E365" s="10" t="s">
        <v>65</v>
      </c>
    </row>
    <row r="366" spans="1:2156" s="9" customFormat="1" ht="16" customHeight="1" x14ac:dyDescent="0.35">
      <c r="A366" s="19" t="s">
        <v>74</v>
      </c>
      <c r="B366" s="13" t="s">
        <v>73</v>
      </c>
      <c r="C366" s="12">
        <v>8.75</v>
      </c>
      <c r="D366" s="11">
        <v>2</v>
      </c>
      <c r="E366" s="10" t="s">
        <v>65</v>
      </c>
    </row>
    <row r="367" spans="1:2156" s="9" customFormat="1" ht="16" customHeight="1" x14ac:dyDescent="0.35">
      <c r="A367" s="19" t="s">
        <v>72</v>
      </c>
      <c r="B367" s="13" t="s">
        <v>71</v>
      </c>
      <c r="C367" s="12">
        <v>9.07</v>
      </c>
      <c r="D367" s="11">
        <v>2</v>
      </c>
      <c r="E367" s="10" t="s">
        <v>65</v>
      </c>
    </row>
    <row r="368" spans="1:2156" s="9" customFormat="1" ht="16" customHeight="1" x14ac:dyDescent="0.35">
      <c r="A368" s="19" t="s">
        <v>792</v>
      </c>
      <c r="B368" s="13" t="s">
        <v>70</v>
      </c>
      <c r="C368" s="12">
        <v>8.27</v>
      </c>
      <c r="D368" s="11">
        <v>2</v>
      </c>
      <c r="E368" s="10" t="s">
        <v>65</v>
      </c>
    </row>
    <row r="369" spans="1:2156" s="9" customFormat="1" ht="16" customHeight="1" x14ac:dyDescent="0.35">
      <c r="A369" s="19" t="s">
        <v>922</v>
      </c>
      <c r="B369" s="13" t="s">
        <v>69</v>
      </c>
      <c r="C369" s="12">
        <v>8.65</v>
      </c>
      <c r="D369" s="11">
        <v>2</v>
      </c>
      <c r="E369" s="10" t="s">
        <v>65</v>
      </c>
    </row>
    <row r="370" spans="1:2156" s="9" customFormat="1" ht="16" customHeight="1" x14ac:dyDescent="0.35">
      <c r="A370" s="19" t="s">
        <v>68</v>
      </c>
      <c r="B370" s="13" t="s">
        <v>67</v>
      </c>
      <c r="C370" s="12">
        <v>8.85</v>
      </c>
      <c r="D370" s="11">
        <v>2</v>
      </c>
      <c r="E370" s="10" t="s">
        <v>65</v>
      </c>
    </row>
    <row r="371" spans="1:2156" s="9" customFormat="1" ht="16" customHeight="1" x14ac:dyDescent="0.35">
      <c r="A371" s="19">
        <v>2622751</v>
      </c>
      <c r="B371" s="13" t="s">
        <v>66</v>
      </c>
      <c r="C371" s="12">
        <v>9.31</v>
      </c>
      <c r="D371" s="11">
        <v>2</v>
      </c>
      <c r="E371" s="10" t="s">
        <v>65</v>
      </c>
    </row>
    <row r="372" spans="1:2156" s="9" customFormat="1" ht="16" customHeight="1" x14ac:dyDescent="0.35">
      <c r="A372" s="19">
        <v>2234300</v>
      </c>
      <c r="B372" s="36" t="s">
        <v>63</v>
      </c>
      <c r="C372" s="35">
        <v>36.630000000000003</v>
      </c>
      <c r="D372" s="34">
        <v>12</v>
      </c>
      <c r="E372" s="33" t="s">
        <v>54</v>
      </c>
    </row>
    <row r="373" spans="1:2156" s="9" customFormat="1" ht="16" customHeight="1" x14ac:dyDescent="0.35">
      <c r="A373" s="19">
        <v>2398303</v>
      </c>
      <c r="B373" s="13" t="s">
        <v>60</v>
      </c>
      <c r="C373" s="12">
        <v>43.1</v>
      </c>
      <c r="D373" s="11">
        <v>12</v>
      </c>
      <c r="E373" s="10" t="s">
        <v>54</v>
      </c>
    </row>
    <row r="374" spans="1:2156" s="9" customFormat="1" ht="16" customHeight="1" x14ac:dyDescent="0.35">
      <c r="A374" s="19" t="s">
        <v>59</v>
      </c>
      <c r="B374" s="13" t="s">
        <v>58</v>
      </c>
      <c r="C374" s="12">
        <v>43.1</v>
      </c>
      <c r="D374" s="11">
        <v>12</v>
      </c>
      <c r="E374" s="10" t="s">
        <v>54</v>
      </c>
    </row>
    <row r="375" spans="1:2156" s="9" customFormat="1" ht="16" customHeight="1" x14ac:dyDescent="0.35">
      <c r="A375" s="19">
        <v>2397933</v>
      </c>
      <c r="B375" s="13" t="s">
        <v>57</v>
      </c>
      <c r="C375" s="12">
        <v>27.95</v>
      </c>
      <c r="D375" s="11">
        <v>12</v>
      </c>
      <c r="E375" s="10" t="s">
        <v>54</v>
      </c>
    </row>
    <row r="376" spans="1:2156" s="9" customFormat="1" ht="16" customHeight="1" x14ac:dyDescent="0.35">
      <c r="A376" s="19" t="s">
        <v>56</v>
      </c>
      <c r="B376" s="13" t="s">
        <v>55</v>
      </c>
      <c r="C376" s="12"/>
      <c r="D376" s="11">
        <v>12</v>
      </c>
      <c r="E376" s="10" t="s">
        <v>54</v>
      </c>
    </row>
    <row r="377" spans="1:2156" s="9" customFormat="1" ht="16" customHeight="1" x14ac:dyDescent="0.35">
      <c r="A377" s="19" t="s">
        <v>53</v>
      </c>
      <c r="B377" s="13" t="s">
        <v>52</v>
      </c>
      <c r="C377" s="12">
        <v>33.61</v>
      </c>
      <c r="D377" s="11">
        <v>24</v>
      </c>
      <c r="E377" s="10" t="s">
        <v>51</v>
      </c>
    </row>
    <row r="378" spans="1:2156" s="9" customFormat="1" ht="16" customHeight="1" x14ac:dyDescent="0.35">
      <c r="A378" s="19">
        <v>2732360</v>
      </c>
      <c r="B378" s="13" t="s">
        <v>50</v>
      </c>
      <c r="C378" s="12">
        <v>48.34</v>
      </c>
      <c r="D378" s="11">
        <v>10</v>
      </c>
      <c r="E378" s="10" t="s">
        <v>49</v>
      </c>
    </row>
    <row r="379" spans="1:2156" s="9" customFormat="1" ht="16" customHeight="1" x14ac:dyDescent="0.35">
      <c r="A379" s="72" t="s">
        <v>48</v>
      </c>
      <c r="B379" s="37" t="s">
        <v>47</v>
      </c>
      <c r="C379" s="26">
        <v>80.33</v>
      </c>
      <c r="D379" s="25">
        <v>1</v>
      </c>
      <c r="E379" s="71" t="s">
        <v>14</v>
      </c>
    </row>
    <row r="380" spans="1:2156" s="9" customFormat="1" ht="16" customHeight="1" x14ac:dyDescent="0.35">
      <c r="A380" s="72" t="s">
        <v>917</v>
      </c>
      <c r="B380" s="309" t="s">
        <v>918</v>
      </c>
      <c r="C380" s="26">
        <v>13.63</v>
      </c>
      <c r="D380" s="25">
        <v>6</v>
      </c>
      <c r="E380" s="71" t="s">
        <v>7</v>
      </c>
    </row>
    <row r="381" spans="1:2156" s="9" customFormat="1" ht="16" customHeight="1" thickBot="1" x14ac:dyDescent="0.4">
      <c r="A381" s="72" t="s">
        <v>916</v>
      </c>
      <c r="B381" s="309" t="s">
        <v>919</v>
      </c>
      <c r="C381" s="26">
        <v>30.12</v>
      </c>
      <c r="D381" s="25">
        <v>8</v>
      </c>
      <c r="E381" s="71" t="s">
        <v>7</v>
      </c>
    </row>
    <row r="382" spans="1:2156" ht="16" customHeight="1" thickBot="1" x14ac:dyDescent="0.35">
      <c r="A382" s="328"/>
      <c r="B382" s="329"/>
      <c r="C382" s="329"/>
      <c r="D382" s="329"/>
      <c r="E382" s="329"/>
      <c r="F382" s="1"/>
      <c r="H382" s="1"/>
      <c r="I382" s="1"/>
      <c r="J382" s="1"/>
      <c r="K382" s="1"/>
      <c r="L382" s="1"/>
      <c r="M382" s="1"/>
    </row>
    <row r="383" spans="1:2156" s="27" customFormat="1" ht="15" customHeight="1" x14ac:dyDescent="0.35">
      <c r="A383" s="19" t="s">
        <v>40</v>
      </c>
      <c r="B383" s="13" t="s">
        <v>39</v>
      </c>
      <c r="C383" s="12">
        <v>14.82</v>
      </c>
      <c r="D383" s="11">
        <v>12</v>
      </c>
      <c r="E383" s="10" t="s">
        <v>38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  <c r="DC383" s="28"/>
      <c r="DD383" s="28"/>
      <c r="DE383" s="28"/>
      <c r="DF383" s="28"/>
      <c r="DG383" s="28"/>
      <c r="DH383" s="28"/>
      <c r="DI383" s="28"/>
      <c r="DJ383" s="28"/>
      <c r="DK383" s="28"/>
      <c r="DL383" s="28"/>
      <c r="DM383" s="28"/>
      <c r="DN383" s="28"/>
      <c r="DO383" s="28"/>
      <c r="DP383" s="28"/>
      <c r="DQ383" s="28"/>
      <c r="DR383" s="28"/>
      <c r="DS383" s="28"/>
      <c r="DT383" s="28"/>
      <c r="DU383" s="28"/>
      <c r="DV383" s="28"/>
      <c r="DW383" s="28"/>
      <c r="DX383" s="28"/>
      <c r="DY383" s="28"/>
      <c r="DZ383" s="28"/>
      <c r="EA383" s="28"/>
      <c r="EB383" s="28"/>
      <c r="EC383" s="28"/>
      <c r="ED383" s="28"/>
      <c r="EE383" s="28"/>
      <c r="EF383" s="28"/>
      <c r="EG383" s="28"/>
      <c r="EH383" s="28"/>
      <c r="EI383" s="28"/>
      <c r="EJ383" s="28"/>
      <c r="EK383" s="28"/>
      <c r="EL383" s="28"/>
      <c r="EM383" s="28"/>
      <c r="EN383" s="28"/>
      <c r="EO383" s="28"/>
      <c r="EP383" s="28"/>
      <c r="EQ383" s="28"/>
      <c r="ER383" s="28"/>
      <c r="ES383" s="28"/>
      <c r="ET383" s="28"/>
      <c r="EU383" s="28"/>
      <c r="EV383" s="28"/>
      <c r="EW383" s="28"/>
      <c r="EX383" s="28"/>
      <c r="EY383" s="28"/>
      <c r="EZ383" s="28"/>
      <c r="FA383" s="28"/>
      <c r="FB383" s="28"/>
      <c r="FC383" s="28"/>
      <c r="FD383" s="28"/>
      <c r="FE383" s="28"/>
      <c r="FF383" s="28"/>
      <c r="FG383" s="28"/>
      <c r="FH383" s="28"/>
      <c r="FI383" s="28"/>
      <c r="FJ383" s="28"/>
      <c r="FK383" s="28"/>
      <c r="FL383" s="28"/>
      <c r="FM383" s="28"/>
      <c r="FN383" s="28"/>
      <c r="FO383" s="28"/>
      <c r="FP383" s="28"/>
      <c r="FQ383" s="28"/>
      <c r="FR383" s="28"/>
      <c r="FS383" s="28"/>
      <c r="FT383" s="28"/>
      <c r="FU383" s="28"/>
      <c r="FV383" s="28"/>
      <c r="FW383" s="28"/>
      <c r="FX383" s="28"/>
      <c r="FY383" s="28"/>
      <c r="FZ383" s="28"/>
      <c r="GA383" s="28"/>
      <c r="GB383" s="28"/>
      <c r="GC383" s="28"/>
      <c r="GD383" s="28"/>
      <c r="GE383" s="28"/>
      <c r="GF383" s="28"/>
      <c r="GG383" s="28"/>
      <c r="GH383" s="28"/>
      <c r="GI383" s="28"/>
      <c r="GJ383" s="28"/>
      <c r="GK383" s="28"/>
      <c r="GL383" s="28"/>
      <c r="GM383" s="28"/>
      <c r="GN383" s="28"/>
      <c r="GO383" s="28"/>
      <c r="GP383" s="28"/>
      <c r="GQ383" s="28"/>
      <c r="GR383" s="28"/>
      <c r="GS383" s="28"/>
      <c r="GT383" s="28"/>
      <c r="GU383" s="28"/>
      <c r="GV383" s="28"/>
      <c r="GW383" s="28"/>
      <c r="GX383" s="28"/>
      <c r="GY383" s="28"/>
      <c r="GZ383" s="28"/>
      <c r="HA383" s="28"/>
      <c r="HB383" s="28"/>
      <c r="HC383" s="28"/>
      <c r="HD383" s="28"/>
      <c r="HE383" s="28"/>
      <c r="HF383" s="28"/>
      <c r="HG383" s="28"/>
      <c r="HH383" s="28"/>
      <c r="HI383" s="28"/>
      <c r="HJ383" s="28"/>
      <c r="HK383" s="28"/>
      <c r="HL383" s="28"/>
      <c r="HM383" s="28"/>
      <c r="HN383" s="28"/>
      <c r="HO383" s="28"/>
      <c r="HP383" s="28"/>
      <c r="HQ383" s="28"/>
      <c r="HR383" s="28"/>
      <c r="HS383" s="28"/>
      <c r="HT383" s="28"/>
      <c r="HU383" s="28"/>
      <c r="HV383" s="28"/>
      <c r="HW383" s="28"/>
      <c r="HX383" s="28"/>
      <c r="HY383" s="28"/>
      <c r="HZ383" s="28"/>
      <c r="IA383" s="28"/>
      <c r="IB383" s="28"/>
      <c r="IC383" s="28"/>
      <c r="ID383" s="28"/>
      <c r="IE383" s="28"/>
      <c r="IF383" s="28"/>
      <c r="IG383" s="28"/>
      <c r="IH383" s="28"/>
      <c r="II383" s="28"/>
      <c r="IJ383" s="28"/>
      <c r="IK383" s="28"/>
      <c r="IL383" s="28"/>
      <c r="IM383" s="28"/>
      <c r="IN383" s="28"/>
      <c r="IO383" s="28"/>
      <c r="IP383" s="28"/>
      <c r="IQ383" s="28"/>
      <c r="IR383" s="28"/>
      <c r="IS383" s="28"/>
      <c r="IT383" s="28"/>
      <c r="IU383" s="28"/>
      <c r="IV383" s="28"/>
      <c r="IW383" s="28"/>
      <c r="IX383" s="28"/>
      <c r="IY383" s="28"/>
      <c r="IZ383" s="28"/>
      <c r="JA383" s="28"/>
      <c r="JB383" s="28"/>
      <c r="JC383" s="28"/>
      <c r="JD383" s="28"/>
      <c r="JE383" s="28"/>
      <c r="JF383" s="28"/>
      <c r="JG383" s="28"/>
      <c r="JH383" s="28"/>
      <c r="JI383" s="28"/>
      <c r="JJ383" s="28"/>
      <c r="JK383" s="28"/>
      <c r="JL383" s="28"/>
      <c r="JM383" s="28"/>
      <c r="JN383" s="28"/>
      <c r="JO383" s="28"/>
      <c r="JP383" s="28"/>
      <c r="JQ383" s="28"/>
      <c r="JR383" s="28"/>
      <c r="JS383" s="28"/>
      <c r="JT383" s="28"/>
      <c r="JU383" s="28"/>
      <c r="JV383" s="28"/>
      <c r="JW383" s="28"/>
      <c r="JX383" s="28"/>
      <c r="JY383" s="28"/>
      <c r="JZ383" s="28"/>
      <c r="KA383" s="28"/>
      <c r="KB383" s="28"/>
      <c r="KC383" s="28"/>
      <c r="KD383" s="28"/>
      <c r="KE383" s="28"/>
      <c r="KF383" s="28"/>
      <c r="KG383" s="28"/>
      <c r="KH383" s="28"/>
      <c r="KI383" s="28"/>
      <c r="KJ383" s="28"/>
      <c r="KK383" s="28"/>
      <c r="KL383" s="28"/>
      <c r="KM383" s="28"/>
      <c r="KN383" s="28"/>
      <c r="KO383" s="28"/>
      <c r="KP383" s="28"/>
      <c r="KQ383" s="28"/>
      <c r="KR383" s="28"/>
      <c r="KS383" s="28"/>
      <c r="KT383" s="28"/>
      <c r="KU383" s="28"/>
      <c r="KV383" s="28"/>
      <c r="KW383" s="28"/>
      <c r="KX383" s="28"/>
      <c r="KY383" s="28"/>
      <c r="KZ383" s="28"/>
      <c r="LA383" s="28"/>
      <c r="LB383" s="28"/>
      <c r="LC383" s="28"/>
      <c r="LD383" s="28"/>
      <c r="LE383" s="28"/>
      <c r="LF383" s="28"/>
      <c r="LG383" s="28"/>
      <c r="LH383" s="28"/>
      <c r="LI383" s="28"/>
      <c r="LJ383" s="28"/>
      <c r="LK383" s="28"/>
      <c r="LL383" s="28"/>
      <c r="LM383" s="28"/>
      <c r="LN383" s="28"/>
      <c r="LO383" s="28"/>
      <c r="LP383" s="28"/>
      <c r="LQ383" s="28"/>
      <c r="LR383" s="28"/>
      <c r="LS383" s="28"/>
      <c r="LT383" s="28"/>
      <c r="LU383" s="28"/>
      <c r="LV383" s="28"/>
      <c r="LW383" s="28"/>
      <c r="LX383" s="28"/>
      <c r="LY383" s="28"/>
      <c r="LZ383" s="28"/>
      <c r="MA383" s="28"/>
      <c r="MB383" s="28"/>
      <c r="MC383" s="28"/>
      <c r="MD383" s="28"/>
      <c r="ME383" s="28"/>
      <c r="MF383" s="28"/>
      <c r="MG383" s="28"/>
      <c r="MH383" s="28"/>
      <c r="MI383" s="28"/>
      <c r="MJ383" s="28"/>
      <c r="MK383" s="28"/>
      <c r="ML383" s="28"/>
      <c r="MM383" s="28"/>
      <c r="MN383" s="28"/>
      <c r="MO383" s="28"/>
      <c r="MP383" s="28"/>
      <c r="MQ383" s="28"/>
      <c r="MR383" s="28"/>
      <c r="MS383" s="28"/>
      <c r="MT383" s="28"/>
      <c r="MU383" s="28"/>
      <c r="MV383" s="28"/>
      <c r="MW383" s="28"/>
      <c r="MX383" s="28"/>
      <c r="MY383" s="28"/>
      <c r="MZ383" s="28"/>
      <c r="NA383" s="28"/>
      <c r="NB383" s="28"/>
      <c r="NC383" s="28"/>
      <c r="ND383" s="28"/>
      <c r="NE383" s="28"/>
      <c r="NF383" s="28"/>
      <c r="NG383" s="28"/>
      <c r="NH383" s="28"/>
      <c r="NI383" s="28"/>
      <c r="NJ383" s="28"/>
      <c r="NK383" s="28"/>
      <c r="NL383" s="28"/>
      <c r="NM383" s="28"/>
      <c r="NN383" s="28"/>
      <c r="NO383" s="28"/>
      <c r="NP383" s="28"/>
      <c r="NQ383" s="28"/>
      <c r="NR383" s="28"/>
      <c r="NS383" s="28"/>
      <c r="NT383" s="28"/>
      <c r="NU383" s="28"/>
      <c r="NV383" s="28"/>
      <c r="NW383" s="28"/>
      <c r="NX383" s="28"/>
      <c r="NY383" s="28"/>
      <c r="NZ383" s="28"/>
      <c r="OA383" s="28"/>
      <c r="OB383" s="28"/>
      <c r="OC383" s="28"/>
      <c r="OD383" s="28"/>
      <c r="OE383" s="28"/>
      <c r="OF383" s="28"/>
      <c r="OG383" s="28"/>
      <c r="OH383" s="28"/>
      <c r="OI383" s="28"/>
      <c r="OJ383" s="28"/>
      <c r="OK383" s="28"/>
      <c r="OL383" s="28"/>
      <c r="OM383" s="28"/>
      <c r="ON383" s="28"/>
      <c r="OO383" s="28"/>
      <c r="OP383" s="28"/>
      <c r="OQ383" s="28"/>
      <c r="OR383" s="28"/>
      <c r="OS383" s="28"/>
      <c r="OT383" s="28"/>
      <c r="OU383" s="28"/>
      <c r="OV383" s="28"/>
      <c r="OW383" s="28"/>
      <c r="OX383" s="28"/>
      <c r="OY383" s="28"/>
      <c r="OZ383" s="28"/>
      <c r="PA383" s="28"/>
      <c r="PB383" s="28"/>
      <c r="PC383" s="28"/>
      <c r="PD383" s="28"/>
      <c r="PE383" s="28"/>
      <c r="PF383" s="28"/>
      <c r="PG383" s="28"/>
      <c r="PH383" s="28"/>
      <c r="PI383" s="28"/>
      <c r="PJ383" s="28"/>
      <c r="PK383" s="28"/>
      <c r="PL383" s="28"/>
      <c r="PM383" s="28"/>
      <c r="PN383" s="28"/>
      <c r="PO383" s="28"/>
      <c r="PP383" s="28"/>
      <c r="PQ383" s="28"/>
      <c r="PR383" s="28"/>
      <c r="PS383" s="28"/>
      <c r="PT383" s="28"/>
      <c r="PU383" s="28"/>
      <c r="PV383" s="28"/>
      <c r="PW383" s="28"/>
      <c r="PX383" s="28"/>
      <c r="PY383" s="28"/>
      <c r="PZ383" s="28"/>
      <c r="QA383" s="28"/>
      <c r="QB383" s="28"/>
      <c r="QC383" s="28"/>
      <c r="QD383" s="28"/>
      <c r="QE383" s="28"/>
      <c r="QF383" s="28"/>
      <c r="QG383" s="28"/>
      <c r="QH383" s="28"/>
      <c r="QI383" s="28"/>
      <c r="QJ383" s="28"/>
      <c r="QK383" s="28"/>
      <c r="QL383" s="28"/>
      <c r="QM383" s="28"/>
      <c r="QN383" s="28"/>
      <c r="QO383" s="28"/>
      <c r="QP383" s="28"/>
      <c r="QQ383" s="28"/>
      <c r="QR383" s="28"/>
      <c r="QS383" s="28"/>
      <c r="QT383" s="28"/>
      <c r="QU383" s="28"/>
      <c r="QV383" s="28"/>
      <c r="QW383" s="28"/>
      <c r="QX383" s="28"/>
      <c r="QY383" s="28"/>
      <c r="QZ383" s="28"/>
      <c r="RA383" s="28"/>
      <c r="RB383" s="28"/>
      <c r="RC383" s="28"/>
      <c r="RD383" s="28"/>
      <c r="RE383" s="28"/>
      <c r="RF383" s="28"/>
      <c r="RG383" s="28"/>
      <c r="RH383" s="28"/>
      <c r="RI383" s="28"/>
      <c r="RJ383" s="28"/>
      <c r="RK383" s="28"/>
      <c r="RL383" s="28"/>
      <c r="RM383" s="28"/>
      <c r="RN383" s="28"/>
      <c r="RO383" s="28"/>
      <c r="RP383" s="28"/>
      <c r="RQ383" s="28"/>
      <c r="RR383" s="28"/>
      <c r="RS383" s="28"/>
      <c r="RT383" s="28"/>
      <c r="RU383" s="28"/>
      <c r="RV383" s="28"/>
      <c r="RW383" s="28"/>
      <c r="RX383" s="28"/>
      <c r="RY383" s="28"/>
      <c r="RZ383" s="28"/>
      <c r="SA383" s="28"/>
      <c r="SB383" s="28"/>
      <c r="SC383" s="28"/>
      <c r="SD383" s="28"/>
      <c r="SE383" s="28"/>
      <c r="SF383" s="28"/>
      <c r="SG383" s="28"/>
      <c r="SH383" s="28"/>
      <c r="SI383" s="28"/>
      <c r="SJ383" s="28"/>
      <c r="SK383" s="28"/>
      <c r="SL383" s="28"/>
      <c r="SM383" s="28"/>
      <c r="SN383" s="28"/>
      <c r="SO383" s="28"/>
      <c r="SP383" s="28"/>
      <c r="SQ383" s="28"/>
      <c r="SR383" s="28"/>
      <c r="SS383" s="28"/>
      <c r="ST383" s="28"/>
      <c r="SU383" s="28"/>
      <c r="SV383" s="28"/>
      <c r="SW383" s="28"/>
      <c r="SX383" s="28"/>
      <c r="SY383" s="28"/>
      <c r="SZ383" s="28"/>
      <c r="TA383" s="28"/>
      <c r="TB383" s="28"/>
      <c r="TC383" s="28"/>
      <c r="TD383" s="28"/>
      <c r="TE383" s="28"/>
      <c r="TF383" s="28"/>
      <c r="TG383" s="28"/>
      <c r="TH383" s="28"/>
      <c r="TI383" s="28"/>
      <c r="TJ383" s="28"/>
      <c r="TK383" s="28"/>
      <c r="TL383" s="28"/>
      <c r="TM383" s="28"/>
      <c r="TN383" s="28"/>
      <c r="TO383" s="28"/>
      <c r="TP383" s="28"/>
      <c r="TQ383" s="28"/>
      <c r="TR383" s="28"/>
      <c r="TS383" s="28"/>
      <c r="TT383" s="28"/>
      <c r="TU383" s="28"/>
      <c r="TV383" s="28"/>
      <c r="TW383" s="28"/>
      <c r="TX383" s="28"/>
      <c r="TY383" s="28"/>
      <c r="TZ383" s="28"/>
      <c r="UA383" s="28"/>
      <c r="UB383" s="28"/>
      <c r="UC383" s="28"/>
      <c r="UD383" s="28"/>
      <c r="UE383" s="28"/>
      <c r="UF383" s="28"/>
      <c r="UG383" s="28"/>
      <c r="UH383" s="28"/>
      <c r="UI383" s="28"/>
      <c r="UJ383" s="28"/>
      <c r="UK383" s="28"/>
      <c r="UL383" s="28"/>
      <c r="UM383" s="28"/>
      <c r="UN383" s="28"/>
      <c r="UO383" s="28"/>
      <c r="UP383" s="28"/>
      <c r="UQ383" s="28"/>
      <c r="UR383" s="28"/>
      <c r="US383" s="28"/>
      <c r="UT383" s="28"/>
      <c r="UU383" s="28"/>
      <c r="UV383" s="28"/>
      <c r="UW383" s="28"/>
      <c r="UX383" s="28"/>
      <c r="UY383" s="28"/>
      <c r="UZ383" s="28"/>
      <c r="VA383" s="28"/>
      <c r="VB383" s="28"/>
      <c r="VC383" s="28"/>
      <c r="VD383" s="28"/>
      <c r="VE383" s="28"/>
      <c r="VF383" s="28"/>
      <c r="VG383" s="28"/>
      <c r="VH383" s="28"/>
      <c r="VI383" s="28"/>
      <c r="VJ383" s="28"/>
      <c r="VK383" s="28"/>
      <c r="VL383" s="28"/>
      <c r="VM383" s="28"/>
      <c r="VN383" s="28"/>
      <c r="VO383" s="28"/>
      <c r="VP383" s="28"/>
      <c r="VQ383" s="28"/>
      <c r="VR383" s="28"/>
      <c r="VS383" s="28"/>
      <c r="VT383" s="28"/>
      <c r="VU383" s="28"/>
      <c r="VV383" s="28"/>
      <c r="VW383" s="28"/>
      <c r="VX383" s="28"/>
      <c r="VY383" s="28"/>
      <c r="VZ383" s="28"/>
      <c r="WA383" s="28"/>
      <c r="WB383" s="28"/>
      <c r="WC383" s="28"/>
      <c r="WD383" s="28"/>
      <c r="WE383" s="28"/>
      <c r="WF383" s="28"/>
      <c r="WG383" s="28"/>
      <c r="WH383" s="28"/>
      <c r="WI383" s="28"/>
      <c r="WJ383" s="28"/>
      <c r="WK383" s="28"/>
      <c r="WL383" s="28"/>
      <c r="WM383" s="28"/>
      <c r="WN383" s="28"/>
      <c r="WO383" s="28"/>
      <c r="WP383" s="28"/>
      <c r="WQ383" s="28"/>
      <c r="WR383" s="28"/>
      <c r="WS383" s="28"/>
      <c r="WT383" s="28"/>
      <c r="WU383" s="28"/>
      <c r="WV383" s="28"/>
      <c r="WW383" s="28"/>
      <c r="WX383" s="28"/>
      <c r="WY383" s="28"/>
      <c r="WZ383" s="28"/>
      <c r="XA383" s="28"/>
      <c r="XB383" s="28"/>
      <c r="XC383" s="28"/>
      <c r="XD383" s="28"/>
      <c r="XE383" s="28"/>
      <c r="XF383" s="28"/>
      <c r="XG383" s="28"/>
      <c r="XH383" s="28"/>
      <c r="XI383" s="28"/>
      <c r="XJ383" s="28"/>
      <c r="XK383" s="28"/>
      <c r="XL383" s="28"/>
      <c r="XM383" s="28"/>
      <c r="XN383" s="28"/>
      <c r="XO383" s="28"/>
      <c r="XP383" s="28"/>
      <c r="XQ383" s="28"/>
      <c r="XR383" s="28"/>
      <c r="XS383" s="28"/>
      <c r="XT383" s="28"/>
      <c r="XU383" s="28"/>
      <c r="XV383" s="28"/>
      <c r="XW383" s="28"/>
      <c r="XX383" s="28"/>
      <c r="XY383" s="28"/>
      <c r="XZ383" s="28"/>
      <c r="YA383" s="28"/>
      <c r="YB383" s="28"/>
      <c r="YC383" s="28"/>
      <c r="YD383" s="28"/>
      <c r="YE383" s="28"/>
      <c r="YF383" s="28"/>
      <c r="YG383" s="28"/>
      <c r="YH383" s="28"/>
      <c r="YI383" s="28"/>
      <c r="YJ383" s="28"/>
      <c r="YK383" s="28"/>
      <c r="YL383" s="28"/>
      <c r="YM383" s="28"/>
      <c r="YN383" s="28"/>
      <c r="YO383" s="28"/>
      <c r="YP383" s="28"/>
      <c r="YQ383" s="28"/>
      <c r="YR383" s="28"/>
      <c r="YS383" s="28"/>
      <c r="YT383" s="28"/>
      <c r="YU383" s="28"/>
      <c r="YV383" s="28"/>
      <c r="YW383" s="28"/>
      <c r="YX383" s="28"/>
      <c r="YY383" s="28"/>
      <c r="YZ383" s="28"/>
      <c r="ZA383" s="28"/>
      <c r="ZB383" s="28"/>
      <c r="ZC383" s="28"/>
      <c r="ZD383" s="28"/>
      <c r="ZE383" s="28"/>
      <c r="ZF383" s="28"/>
      <c r="ZG383" s="28"/>
      <c r="ZH383" s="28"/>
      <c r="ZI383" s="28"/>
      <c r="ZJ383" s="28"/>
      <c r="ZK383" s="28"/>
      <c r="ZL383" s="28"/>
      <c r="ZM383" s="28"/>
      <c r="ZN383" s="28"/>
      <c r="ZO383" s="28"/>
      <c r="ZP383" s="28"/>
      <c r="ZQ383" s="28"/>
      <c r="ZR383" s="28"/>
      <c r="ZS383" s="28"/>
      <c r="ZT383" s="28"/>
      <c r="ZU383" s="28"/>
      <c r="ZV383" s="28"/>
      <c r="ZW383" s="28"/>
      <c r="ZX383" s="28"/>
      <c r="ZY383" s="28"/>
      <c r="ZZ383" s="28"/>
      <c r="AAA383" s="28"/>
      <c r="AAB383" s="28"/>
      <c r="AAC383" s="28"/>
      <c r="AAD383" s="28"/>
      <c r="AAE383" s="28"/>
      <c r="AAF383" s="28"/>
      <c r="AAG383" s="28"/>
      <c r="AAH383" s="28"/>
      <c r="AAI383" s="28"/>
      <c r="AAJ383" s="28"/>
      <c r="AAK383" s="28"/>
      <c r="AAL383" s="28"/>
      <c r="AAM383" s="28"/>
      <c r="AAN383" s="28"/>
      <c r="AAO383" s="28"/>
      <c r="AAP383" s="28"/>
      <c r="AAQ383" s="28"/>
      <c r="AAR383" s="28"/>
      <c r="AAS383" s="28"/>
      <c r="AAT383" s="28"/>
      <c r="AAU383" s="28"/>
      <c r="AAV383" s="28"/>
      <c r="AAW383" s="28"/>
      <c r="AAX383" s="28"/>
      <c r="AAY383" s="28"/>
      <c r="AAZ383" s="28"/>
      <c r="ABA383" s="28"/>
      <c r="ABB383" s="28"/>
      <c r="ABC383" s="28"/>
      <c r="ABD383" s="28"/>
      <c r="ABE383" s="28"/>
      <c r="ABF383" s="28"/>
      <c r="ABG383" s="28"/>
      <c r="ABH383" s="28"/>
      <c r="ABI383" s="28"/>
      <c r="ABJ383" s="28"/>
      <c r="ABK383" s="28"/>
      <c r="ABL383" s="28"/>
      <c r="ABM383" s="28"/>
      <c r="ABN383" s="28"/>
      <c r="ABO383" s="28"/>
      <c r="ABP383" s="28"/>
      <c r="ABQ383" s="28"/>
      <c r="ABR383" s="28"/>
      <c r="ABS383" s="28"/>
      <c r="ABT383" s="28"/>
      <c r="ABU383" s="28"/>
      <c r="ABV383" s="28"/>
      <c r="ABW383" s="28"/>
      <c r="ABX383" s="28"/>
      <c r="ABY383" s="28"/>
      <c r="ABZ383" s="28"/>
      <c r="ACA383" s="28"/>
      <c r="ACB383" s="28"/>
      <c r="ACC383" s="28"/>
      <c r="ACD383" s="28"/>
      <c r="ACE383" s="28"/>
      <c r="ACF383" s="28"/>
      <c r="ACG383" s="28"/>
      <c r="ACH383" s="28"/>
      <c r="ACI383" s="28"/>
      <c r="ACJ383" s="28"/>
      <c r="ACK383" s="28"/>
      <c r="ACL383" s="28"/>
      <c r="ACM383" s="28"/>
      <c r="ACN383" s="28"/>
      <c r="ACO383" s="28"/>
      <c r="ACP383" s="28"/>
      <c r="ACQ383" s="28"/>
      <c r="ACR383" s="28"/>
      <c r="ACS383" s="28"/>
      <c r="ACT383" s="28"/>
      <c r="ACU383" s="28"/>
      <c r="ACV383" s="28"/>
      <c r="ACW383" s="28"/>
      <c r="ACX383" s="28"/>
      <c r="ACY383" s="28"/>
      <c r="ACZ383" s="28"/>
      <c r="ADA383" s="28"/>
      <c r="ADB383" s="28"/>
      <c r="ADC383" s="28"/>
      <c r="ADD383" s="28"/>
      <c r="ADE383" s="28"/>
      <c r="ADF383" s="28"/>
      <c r="ADG383" s="28"/>
      <c r="ADH383" s="28"/>
      <c r="ADI383" s="28"/>
      <c r="ADJ383" s="28"/>
      <c r="ADK383" s="28"/>
      <c r="ADL383" s="28"/>
      <c r="ADM383" s="28"/>
      <c r="ADN383" s="28"/>
      <c r="ADO383" s="28"/>
      <c r="ADP383" s="28"/>
      <c r="ADQ383" s="28"/>
      <c r="ADR383" s="28"/>
      <c r="ADS383" s="28"/>
      <c r="ADT383" s="28"/>
      <c r="ADU383" s="28"/>
      <c r="ADV383" s="28"/>
      <c r="ADW383" s="28"/>
      <c r="ADX383" s="28"/>
      <c r="ADY383" s="28"/>
      <c r="ADZ383" s="28"/>
      <c r="AEA383" s="28"/>
      <c r="AEB383" s="28"/>
      <c r="AEC383" s="28"/>
      <c r="AED383" s="28"/>
      <c r="AEE383" s="28"/>
      <c r="AEF383" s="28"/>
      <c r="AEG383" s="28"/>
      <c r="AEH383" s="28"/>
      <c r="AEI383" s="28"/>
      <c r="AEJ383" s="28"/>
      <c r="AEK383" s="28"/>
      <c r="AEL383" s="28"/>
      <c r="AEM383" s="28"/>
      <c r="AEN383" s="28"/>
      <c r="AEO383" s="28"/>
      <c r="AEP383" s="28"/>
      <c r="AEQ383" s="28"/>
      <c r="AER383" s="28"/>
      <c r="AES383" s="28"/>
      <c r="AET383" s="28"/>
      <c r="AEU383" s="28"/>
      <c r="AEV383" s="28"/>
      <c r="AEW383" s="28"/>
      <c r="AEX383" s="28"/>
      <c r="AEY383" s="28"/>
      <c r="AEZ383" s="28"/>
      <c r="AFA383" s="28"/>
      <c r="AFB383" s="28"/>
      <c r="AFC383" s="28"/>
      <c r="AFD383" s="28"/>
      <c r="AFE383" s="28"/>
      <c r="AFF383" s="28"/>
      <c r="AFG383" s="28"/>
      <c r="AFH383" s="28"/>
      <c r="AFI383" s="28"/>
      <c r="AFJ383" s="28"/>
      <c r="AFK383" s="28"/>
      <c r="AFL383" s="28"/>
      <c r="AFM383" s="28"/>
      <c r="AFN383" s="28"/>
      <c r="AFO383" s="28"/>
      <c r="AFP383" s="28"/>
      <c r="AFQ383" s="28"/>
      <c r="AFR383" s="28"/>
      <c r="AFS383" s="28"/>
      <c r="AFT383" s="28"/>
      <c r="AFU383" s="28"/>
      <c r="AFV383" s="28"/>
      <c r="AFW383" s="28"/>
      <c r="AFX383" s="28"/>
      <c r="AFY383" s="28"/>
      <c r="AFZ383" s="28"/>
      <c r="AGA383" s="28"/>
      <c r="AGB383" s="28"/>
      <c r="AGC383" s="28"/>
      <c r="AGD383" s="28"/>
      <c r="AGE383" s="28"/>
      <c r="AGF383" s="28"/>
      <c r="AGG383" s="28"/>
      <c r="AGH383" s="28"/>
      <c r="AGI383" s="28"/>
      <c r="AGJ383" s="28"/>
      <c r="AGK383" s="28"/>
      <c r="AGL383" s="28"/>
      <c r="AGM383" s="28"/>
      <c r="AGN383" s="28"/>
      <c r="AGO383" s="28"/>
      <c r="AGP383" s="28"/>
      <c r="AGQ383" s="28"/>
      <c r="AGR383" s="28"/>
      <c r="AGS383" s="28"/>
      <c r="AGT383" s="28"/>
      <c r="AGU383" s="28"/>
      <c r="AGV383" s="28"/>
      <c r="AGW383" s="28"/>
      <c r="AGX383" s="28"/>
      <c r="AGY383" s="28"/>
      <c r="AGZ383" s="28"/>
      <c r="AHA383" s="28"/>
      <c r="AHB383" s="28"/>
      <c r="AHC383" s="28"/>
      <c r="AHD383" s="28"/>
      <c r="AHE383" s="28"/>
      <c r="AHF383" s="28"/>
      <c r="AHG383" s="28"/>
      <c r="AHH383" s="28"/>
      <c r="AHI383" s="28"/>
      <c r="AHJ383" s="28"/>
      <c r="AHK383" s="28"/>
      <c r="AHL383" s="28"/>
      <c r="AHM383" s="28"/>
      <c r="AHN383" s="28"/>
      <c r="AHO383" s="28"/>
      <c r="AHP383" s="28"/>
      <c r="AHQ383" s="28"/>
      <c r="AHR383" s="28"/>
      <c r="AHS383" s="28"/>
      <c r="AHT383" s="28"/>
      <c r="AHU383" s="28"/>
      <c r="AHV383" s="28"/>
      <c r="AHW383" s="28"/>
      <c r="AHX383" s="28"/>
      <c r="AHY383" s="28"/>
      <c r="AHZ383" s="28"/>
      <c r="AIA383" s="28"/>
      <c r="AIB383" s="28"/>
      <c r="AIC383" s="28"/>
      <c r="AID383" s="28"/>
      <c r="AIE383" s="28"/>
      <c r="AIF383" s="28"/>
      <c r="AIG383" s="28"/>
      <c r="AIH383" s="28"/>
      <c r="AII383" s="28"/>
      <c r="AIJ383" s="28"/>
      <c r="AIK383" s="28"/>
      <c r="AIL383" s="28"/>
      <c r="AIM383" s="28"/>
      <c r="AIN383" s="28"/>
      <c r="AIO383" s="28"/>
      <c r="AIP383" s="28"/>
      <c r="AIQ383" s="28"/>
      <c r="AIR383" s="28"/>
      <c r="AIS383" s="28"/>
      <c r="AIT383" s="28"/>
      <c r="AIU383" s="28"/>
      <c r="AIV383" s="28"/>
      <c r="AIW383" s="28"/>
      <c r="AIX383" s="28"/>
      <c r="AIY383" s="28"/>
      <c r="AIZ383" s="28"/>
      <c r="AJA383" s="28"/>
      <c r="AJB383" s="28"/>
      <c r="AJC383" s="28"/>
      <c r="AJD383" s="28"/>
      <c r="AJE383" s="28"/>
      <c r="AJF383" s="28"/>
      <c r="AJG383" s="28"/>
      <c r="AJH383" s="28"/>
      <c r="AJI383" s="28"/>
      <c r="AJJ383" s="28"/>
      <c r="AJK383" s="28"/>
      <c r="AJL383" s="28"/>
      <c r="AJM383" s="28"/>
      <c r="AJN383" s="28"/>
      <c r="AJO383" s="28"/>
      <c r="AJP383" s="28"/>
      <c r="AJQ383" s="28"/>
      <c r="AJR383" s="28"/>
      <c r="AJS383" s="28"/>
      <c r="AJT383" s="28"/>
      <c r="AJU383" s="28"/>
      <c r="AJV383" s="28"/>
      <c r="AJW383" s="28"/>
      <c r="AJX383" s="28"/>
      <c r="AJY383" s="28"/>
      <c r="AJZ383" s="28"/>
      <c r="AKA383" s="28"/>
      <c r="AKB383" s="28"/>
      <c r="AKC383" s="28"/>
      <c r="AKD383" s="28"/>
      <c r="AKE383" s="28"/>
      <c r="AKF383" s="28"/>
      <c r="AKG383" s="28"/>
      <c r="AKH383" s="28"/>
      <c r="AKI383" s="28"/>
      <c r="AKJ383" s="28"/>
      <c r="AKK383" s="28"/>
      <c r="AKL383" s="28"/>
      <c r="AKM383" s="28"/>
      <c r="AKN383" s="28"/>
      <c r="AKO383" s="28"/>
      <c r="AKP383" s="28"/>
      <c r="AKQ383" s="28"/>
      <c r="AKR383" s="28"/>
      <c r="AKS383" s="28"/>
      <c r="AKT383" s="28"/>
      <c r="AKU383" s="28"/>
      <c r="AKV383" s="28"/>
      <c r="AKW383" s="28"/>
      <c r="AKX383" s="28"/>
      <c r="AKY383" s="28"/>
      <c r="AKZ383" s="28"/>
      <c r="ALA383" s="28"/>
      <c r="ALB383" s="28"/>
      <c r="ALC383" s="28"/>
      <c r="ALD383" s="28"/>
      <c r="ALE383" s="28"/>
      <c r="ALF383" s="28"/>
      <c r="ALG383" s="28"/>
      <c r="ALH383" s="28"/>
      <c r="ALI383" s="28"/>
      <c r="ALJ383" s="28"/>
      <c r="ALK383" s="28"/>
      <c r="ALL383" s="28"/>
      <c r="ALM383" s="28"/>
      <c r="ALN383" s="28"/>
      <c r="ALO383" s="28"/>
      <c r="ALP383" s="28"/>
      <c r="ALQ383" s="28"/>
      <c r="ALR383" s="28"/>
      <c r="ALS383" s="28"/>
      <c r="ALT383" s="28"/>
      <c r="ALU383" s="28"/>
      <c r="ALV383" s="28"/>
      <c r="ALW383" s="28"/>
      <c r="ALX383" s="28"/>
      <c r="ALY383" s="28"/>
      <c r="ALZ383" s="28"/>
      <c r="AMA383" s="28"/>
      <c r="AMB383" s="28"/>
      <c r="AMC383" s="28"/>
      <c r="AMD383" s="28"/>
      <c r="AME383" s="28"/>
      <c r="AMF383" s="28"/>
      <c r="AMG383" s="28"/>
      <c r="AMH383" s="28"/>
      <c r="AMI383" s="28"/>
      <c r="AMJ383" s="28"/>
      <c r="AMK383" s="28"/>
      <c r="AML383" s="28"/>
      <c r="AMM383" s="28"/>
      <c r="AMN383" s="28"/>
      <c r="AMO383" s="28"/>
      <c r="AMP383" s="28"/>
      <c r="AMQ383" s="28"/>
      <c r="AMR383" s="28"/>
      <c r="AMS383" s="28"/>
      <c r="AMT383" s="28"/>
      <c r="AMU383" s="28"/>
      <c r="AMV383" s="28"/>
      <c r="AMW383" s="28"/>
      <c r="AMX383" s="28"/>
      <c r="AMY383" s="28"/>
      <c r="AMZ383" s="28"/>
      <c r="ANA383" s="28"/>
      <c r="ANB383" s="28"/>
      <c r="ANC383" s="28"/>
      <c r="AND383" s="28"/>
      <c r="ANE383" s="28"/>
      <c r="ANF383" s="28"/>
      <c r="ANG383" s="28"/>
      <c r="ANH383" s="28"/>
      <c r="ANI383" s="28"/>
      <c r="ANJ383" s="28"/>
      <c r="ANK383" s="28"/>
      <c r="ANL383" s="28"/>
      <c r="ANM383" s="28"/>
      <c r="ANN383" s="28"/>
      <c r="ANO383" s="28"/>
      <c r="ANP383" s="28"/>
      <c r="ANQ383" s="28"/>
      <c r="ANR383" s="28"/>
      <c r="ANS383" s="28"/>
      <c r="ANT383" s="28"/>
      <c r="ANU383" s="28"/>
      <c r="ANV383" s="28"/>
      <c r="ANW383" s="28"/>
      <c r="ANX383" s="28"/>
      <c r="ANY383" s="28"/>
      <c r="ANZ383" s="28"/>
      <c r="AOA383" s="28"/>
      <c r="AOB383" s="28"/>
      <c r="AOC383" s="28"/>
      <c r="AOD383" s="28"/>
      <c r="AOE383" s="28"/>
      <c r="AOF383" s="28"/>
      <c r="AOG383" s="28"/>
      <c r="AOH383" s="28"/>
      <c r="AOI383" s="28"/>
      <c r="AOJ383" s="28"/>
      <c r="AOK383" s="28"/>
      <c r="AOL383" s="28"/>
      <c r="AOM383" s="28"/>
      <c r="AON383" s="28"/>
      <c r="AOO383" s="28"/>
      <c r="AOP383" s="28"/>
      <c r="AOQ383" s="28"/>
      <c r="AOR383" s="28"/>
      <c r="AOS383" s="28"/>
      <c r="AOT383" s="28"/>
      <c r="AOU383" s="28"/>
      <c r="AOV383" s="28"/>
      <c r="AOW383" s="28"/>
      <c r="AOX383" s="28"/>
      <c r="AOY383" s="28"/>
      <c r="AOZ383" s="28"/>
      <c r="APA383" s="28"/>
      <c r="APB383" s="28"/>
      <c r="APC383" s="28"/>
      <c r="APD383" s="28"/>
      <c r="APE383" s="28"/>
      <c r="APF383" s="28"/>
      <c r="APG383" s="28"/>
      <c r="APH383" s="28"/>
      <c r="API383" s="28"/>
      <c r="APJ383" s="28"/>
      <c r="APK383" s="28"/>
      <c r="APL383" s="28"/>
      <c r="APM383" s="28"/>
      <c r="APN383" s="28"/>
      <c r="APO383" s="28"/>
      <c r="APP383" s="28"/>
      <c r="APQ383" s="28"/>
      <c r="APR383" s="28"/>
      <c r="APS383" s="28"/>
      <c r="APT383" s="28"/>
      <c r="APU383" s="28"/>
      <c r="APV383" s="28"/>
      <c r="APW383" s="28"/>
      <c r="APX383" s="28"/>
      <c r="APY383" s="28"/>
      <c r="APZ383" s="28"/>
      <c r="AQA383" s="28"/>
      <c r="AQB383" s="28"/>
      <c r="AQC383" s="28"/>
      <c r="AQD383" s="28"/>
      <c r="AQE383" s="28"/>
      <c r="AQF383" s="28"/>
      <c r="AQG383" s="28"/>
      <c r="AQH383" s="28"/>
      <c r="AQI383" s="28"/>
      <c r="AQJ383" s="28"/>
      <c r="AQK383" s="28"/>
      <c r="AQL383" s="28"/>
      <c r="AQM383" s="28"/>
      <c r="AQN383" s="28"/>
      <c r="AQO383" s="28"/>
      <c r="AQP383" s="28"/>
      <c r="AQQ383" s="28"/>
      <c r="AQR383" s="28"/>
      <c r="AQS383" s="28"/>
      <c r="AQT383" s="28"/>
      <c r="AQU383" s="28"/>
      <c r="AQV383" s="28"/>
      <c r="AQW383" s="28"/>
      <c r="AQX383" s="28"/>
      <c r="AQY383" s="28"/>
      <c r="AQZ383" s="28"/>
      <c r="ARA383" s="28"/>
      <c r="ARB383" s="28"/>
      <c r="ARC383" s="28"/>
      <c r="ARD383" s="28"/>
      <c r="ARE383" s="28"/>
      <c r="ARF383" s="28"/>
      <c r="ARG383" s="28"/>
      <c r="ARH383" s="28"/>
      <c r="ARI383" s="28"/>
      <c r="ARJ383" s="28"/>
      <c r="ARK383" s="28"/>
      <c r="ARL383" s="28"/>
      <c r="ARM383" s="28"/>
      <c r="ARN383" s="28"/>
      <c r="ARO383" s="28"/>
      <c r="ARP383" s="28"/>
      <c r="ARQ383" s="28"/>
      <c r="ARR383" s="28"/>
      <c r="ARS383" s="28"/>
      <c r="ART383" s="28"/>
      <c r="ARU383" s="28"/>
      <c r="ARV383" s="28"/>
      <c r="ARW383" s="28"/>
      <c r="ARX383" s="28"/>
      <c r="ARY383" s="28"/>
      <c r="ARZ383" s="28"/>
      <c r="ASA383" s="28"/>
      <c r="ASB383" s="28"/>
      <c r="ASC383" s="28"/>
      <c r="ASD383" s="28"/>
      <c r="ASE383" s="28"/>
      <c r="ASF383" s="28"/>
      <c r="ASG383" s="28"/>
      <c r="ASH383" s="28"/>
      <c r="ASI383" s="28"/>
      <c r="ASJ383" s="28"/>
      <c r="ASK383" s="28"/>
      <c r="ASL383" s="28"/>
      <c r="ASM383" s="28"/>
      <c r="ASN383" s="28"/>
      <c r="ASO383" s="28"/>
      <c r="ASP383" s="28"/>
      <c r="ASQ383" s="28"/>
      <c r="ASR383" s="28"/>
      <c r="ASS383" s="28"/>
      <c r="AST383" s="28"/>
      <c r="ASU383" s="28"/>
      <c r="ASV383" s="28"/>
      <c r="ASW383" s="28"/>
      <c r="ASX383" s="28"/>
      <c r="ASY383" s="28"/>
      <c r="ASZ383" s="28"/>
      <c r="ATA383" s="28"/>
      <c r="ATB383" s="28"/>
      <c r="ATC383" s="28"/>
      <c r="ATD383" s="28"/>
      <c r="ATE383" s="28"/>
      <c r="ATF383" s="28"/>
      <c r="ATG383" s="28"/>
      <c r="ATH383" s="28"/>
      <c r="ATI383" s="28"/>
      <c r="ATJ383" s="28"/>
      <c r="ATK383" s="28"/>
      <c r="ATL383" s="28"/>
      <c r="ATM383" s="28"/>
      <c r="ATN383" s="28"/>
      <c r="ATO383" s="28"/>
      <c r="ATP383" s="28"/>
      <c r="ATQ383" s="28"/>
      <c r="ATR383" s="28"/>
      <c r="ATS383" s="28"/>
      <c r="ATT383" s="28"/>
      <c r="ATU383" s="28"/>
      <c r="ATV383" s="28"/>
      <c r="ATW383" s="28"/>
      <c r="ATX383" s="28"/>
      <c r="ATY383" s="28"/>
      <c r="ATZ383" s="28"/>
      <c r="AUA383" s="28"/>
      <c r="AUB383" s="28"/>
      <c r="AUC383" s="28"/>
      <c r="AUD383" s="28"/>
      <c r="AUE383" s="28"/>
      <c r="AUF383" s="28"/>
      <c r="AUG383" s="28"/>
      <c r="AUH383" s="28"/>
      <c r="AUI383" s="28"/>
      <c r="AUJ383" s="28"/>
      <c r="AUK383" s="28"/>
      <c r="AUL383" s="28"/>
      <c r="AUM383" s="28"/>
      <c r="AUN383" s="28"/>
      <c r="AUO383" s="28"/>
      <c r="AUP383" s="28"/>
      <c r="AUQ383" s="28"/>
      <c r="AUR383" s="28"/>
      <c r="AUS383" s="28"/>
      <c r="AUT383" s="28"/>
      <c r="AUU383" s="28"/>
      <c r="AUV383" s="28"/>
      <c r="AUW383" s="28"/>
      <c r="AUX383" s="28"/>
      <c r="AUY383" s="28"/>
      <c r="AUZ383" s="28"/>
      <c r="AVA383" s="28"/>
      <c r="AVB383" s="28"/>
      <c r="AVC383" s="28"/>
      <c r="AVD383" s="28"/>
      <c r="AVE383" s="28"/>
      <c r="AVF383" s="28"/>
      <c r="AVG383" s="28"/>
      <c r="AVH383" s="28"/>
      <c r="AVI383" s="28"/>
      <c r="AVJ383" s="28"/>
      <c r="AVK383" s="28"/>
      <c r="AVL383" s="28"/>
      <c r="AVM383" s="28"/>
      <c r="AVN383" s="28"/>
      <c r="AVO383" s="28"/>
      <c r="AVP383" s="28"/>
      <c r="AVQ383" s="28"/>
      <c r="AVR383" s="28"/>
      <c r="AVS383" s="28"/>
      <c r="AVT383" s="28"/>
      <c r="AVU383" s="28"/>
      <c r="AVV383" s="28"/>
      <c r="AVW383" s="28"/>
      <c r="AVX383" s="28"/>
      <c r="AVY383" s="28"/>
      <c r="AVZ383" s="28"/>
      <c r="AWA383" s="28"/>
      <c r="AWB383" s="28"/>
      <c r="AWC383" s="28"/>
      <c r="AWD383" s="28"/>
      <c r="AWE383" s="28"/>
      <c r="AWF383" s="28"/>
      <c r="AWG383" s="28"/>
      <c r="AWH383" s="28"/>
      <c r="AWI383" s="28"/>
      <c r="AWJ383" s="28"/>
      <c r="AWK383" s="28"/>
      <c r="AWL383" s="28"/>
      <c r="AWM383" s="28"/>
      <c r="AWN383" s="28"/>
      <c r="AWO383" s="28"/>
      <c r="AWP383" s="28"/>
      <c r="AWQ383" s="28"/>
      <c r="AWR383" s="28"/>
      <c r="AWS383" s="28"/>
      <c r="AWT383" s="28"/>
      <c r="AWU383" s="28"/>
      <c r="AWV383" s="28"/>
      <c r="AWW383" s="28"/>
      <c r="AWX383" s="28"/>
      <c r="AWY383" s="28"/>
      <c r="AWZ383" s="28"/>
      <c r="AXA383" s="28"/>
      <c r="AXB383" s="28"/>
      <c r="AXC383" s="28"/>
      <c r="AXD383" s="28"/>
      <c r="AXE383" s="28"/>
      <c r="AXF383" s="28"/>
      <c r="AXG383" s="28"/>
      <c r="AXH383" s="28"/>
      <c r="AXI383" s="28"/>
      <c r="AXJ383" s="28"/>
      <c r="AXK383" s="28"/>
      <c r="AXL383" s="28"/>
      <c r="AXM383" s="28"/>
      <c r="AXN383" s="28"/>
      <c r="AXO383" s="28"/>
      <c r="AXP383" s="28"/>
      <c r="AXQ383" s="28"/>
      <c r="AXR383" s="28"/>
      <c r="AXS383" s="28"/>
      <c r="AXT383" s="28"/>
      <c r="AXU383" s="28"/>
      <c r="AXV383" s="28"/>
      <c r="AXW383" s="28"/>
      <c r="AXX383" s="28"/>
      <c r="AXY383" s="28"/>
      <c r="AXZ383" s="28"/>
      <c r="AYA383" s="28"/>
      <c r="AYB383" s="28"/>
      <c r="AYC383" s="28"/>
      <c r="AYD383" s="28"/>
      <c r="AYE383" s="28"/>
      <c r="AYF383" s="28"/>
      <c r="AYG383" s="28"/>
      <c r="AYH383" s="28"/>
      <c r="AYI383" s="28"/>
      <c r="AYJ383" s="28"/>
      <c r="AYK383" s="28"/>
      <c r="AYL383" s="28"/>
      <c r="AYM383" s="28"/>
      <c r="AYN383" s="28"/>
      <c r="AYO383" s="28"/>
      <c r="AYP383" s="28"/>
      <c r="AYQ383" s="28"/>
      <c r="AYR383" s="28"/>
      <c r="AYS383" s="28"/>
      <c r="AYT383" s="28"/>
      <c r="AYU383" s="28"/>
      <c r="AYV383" s="28"/>
      <c r="AYW383" s="28"/>
      <c r="AYX383" s="28"/>
      <c r="AYY383" s="28"/>
      <c r="AYZ383" s="28"/>
      <c r="AZA383" s="28"/>
      <c r="AZB383" s="28"/>
      <c r="AZC383" s="28"/>
      <c r="AZD383" s="28"/>
      <c r="AZE383" s="28"/>
      <c r="AZF383" s="28"/>
      <c r="AZG383" s="28"/>
      <c r="AZH383" s="28"/>
      <c r="AZI383" s="28"/>
      <c r="AZJ383" s="28"/>
      <c r="AZK383" s="28"/>
      <c r="AZL383" s="28"/>
      <c r="AZM383" s="28"/>
      <c r="AZN383" s="28"/>
      <c r="AZO383" s="28"/>
      <c r="AZP383" s="28"/>
      <c r="AZQ383" s="28"/>
      <c r="AZR383" s="28"/>
      <c r="AZS383" s="28"/>
      <c r="AZT383" s="28"/>
      <c r="AZU383" s="28"/>
      <c r="AZV383" s="28"/>
      <c r="AZW383" s="28"/>
      <c r="AZX383" s="28"/>
      <c r="AZY383" s="28"/>
      <c r="AZZ383" s="28"/>
      <c r="BAA383" s="28"/>
      <c r="BAB383" s="28"/>
      <c r="BAC383" s="28"/>
      <c r="BAD383" s="28"/>
      <c r="BAE383" s="28"/>
      <c r="BAF383" s="28"/>
      <c r="BAG383" s="28"/>
      <c r="BAH383" s="28"/>
      <c r="BAI383" s="28"/>
      <c r="BAJ383" s="28"/>
      <c r="BAK383" s="28"/>
      <c r="BAL383" s="28"/>
      <c r="BAM383" s="28"/>
      <c r="BAN383" s="28"/>
      <c r="BAO383" s="28"/>
      <c r="BAP383" s="28"/>
      <c r="BAQ383" s="28"/>
      <c r="BAR383" s="28"/>
      <c r="BAS383" s="28"/>
      <c r="BAT383" s="28"/>
      <c r="BAU383" s="28"/>
      <c r="BAV383" s="28"/>
      <c r="BAW383" s="28"/>
      <c r="BAX383" s="28"/>
      <c r="BAY383" s="28"/>
      <c r="BAZ383" s="28"/>
      <c r="BBA383" s="28"/>
      <c r="BBB383" s="28"/>
      <c r="BBC383" s="28"/>
      <c r="BBD383" s="28"/>
      <c r="BBE383" s="28"/>
      <c r="BBF383" s="28"/>
      <c r="BBG383" s="28"/>
      <c r="BBH383" s="28"/>
      <c r="BBI383" s="28"/>
      <c r="BBJ383" s="28"/>
      <c r="BBK383" s="28"/>
      <c r="BBL383" s="28"/>
      <c r="BBM383" s="28"/>
      <c r="BBN383" s="28"/>
      <c r="BBO383" s="28"/>
      <c r="BBP383" s="28"/>
      <c r="BBQ383" s="28"/>
      <c r="BBR383" s="28"/>
      <c r="BBS383" s="28"/>
      <c r="BBT383" s="28"/>
      <c r="BBU383" s="28"/>
      <c r="BBV383" s="28"/>
      <c r="BBW383" s="28"/>
      <c r="BBX383" s="28"/>
      <c r="BBY383" s="28"/>
      <c r="BBZ383" s="28"/>
      <c r="BCA383" s="28"/>
      <c r="BCB383" s="28"/>
      <c r="BCC383" s="28"/>
      <c r="BCD383" s="28"/>
      <c r="BCE383" s="28"/>
      <c r="BCF383" s="28"/>
      <c r="BCG383" s="28"/>
      <c r="BCH383" s="28"/>
      <c r="BCI383" s="28"/>
      <c r="BCJ383" s="28"/>
      <c r="BCK383" s="28"/>
      <c r="BCL383" s="28"/>
      <c r="BCM383" s="28"/>
      <c r="BCN383" s="28"/>
      <c r="BCO383" s="28"/>
      <c r="BCP383" s="28"/>
      <c r="BCQ383" s="28"/>
      <c r="BCR383" s="28"/>
      <c r="BCS383" s="28"/>
      <c r="BCT383" s="28"/>
      <c r="BCU383" s="28"/>
      <c r="BCV383" s="28"/>
      <c r="BCW383" s="28"/>
      <c r="BCX383" s="28"/>
      <c r="BCY383" s="28"/>
      <c r="BCZ383" s="28"/>
      <c r="BDA383" s="28"/>
      <c r="BDB383" s="28"/>
      <c r="BDC383" s="28"/>
      <c r="BDD383" s="28"/>
      <c r="BDE383" s="28"/>
      <c r="BDF383" s="28"/>
      <c r="BDG383" s="28"/>
      <c r="BDH383" s="28"/>
      <c r="BDI383" s="28"/>
      <c r="BDJ383" s="28"/>
      <c r="BDK383" s="28"/>
      <c r="BDL383" s="28"/>
      <c r="BDM383" s="28"/>
      <c r="BDN383" s="28"/>
      <c r="BDO383" s="28"/>
      <c r="BDP383" s="28"/>
      <c r="BDQ383" s="28"/>
      <c r="BDR383" s="28"/>
      <c r="BDS383" s="28"/>
      <c r="BDT383" s="28"/>
      <c r="BDU383" s="28"/>
      <c r="BDV383" s="28"/>
      <c r="BDW383" s="28"/>
      <c r="BDX383" s="28"/>
      <c r="BDY383" s="28"/>
      <c r="BDZ383" s="28"/>
      <c r="BEA383" s="28"/>
      <c r="BEB383" s="28"/>
      <c r="BEC383" s="28"/>
      <c r="BED383" s="28"/>
      <c r="BEE383" s="28"/>
      <c r="BEF383" s="28"/>
      <c r="BEG383" s="28"/>
      <c r="BEH383" s="28"/>
      <c r="BEI383" s="28"/>
      <c r="BEJ383" s="28"/>
      <c r="BEK383" s="28"/>
      <c r="BEL383" s="28"/>
      <c r="BEM383" s="28"/>
      <c r="BEN383" s="28"/>
      <c r="BEO383" s="28"/>
      <c r="BEP383" s="28"/>
      <c r="BEQ383" s="28"/>
      <c r="BER383" s="28"/>
      <c r="BES383" s="28"/>
      <c r="BET383" s="28"/>
      <c r="BEU383" s="28"/>
      <c r="BEV383" s="28"/>
      <c r="BEW383" s="28"/>
      <c r="BEX383" s="28"/>
      <c r="BEY383" s="28"/>
      <c r="BEZ383" s="28"/>
      <c r="BFA383" s="28"/>
      <c r="BFB383" s="28"/>
      <c r="BFC383" s="28"/>
      <c r="BFD383" s="28"/>
      <c r="BFE383" s="28"/>
      <c r="BFF383" s="28"/>
      <c r="BFG383" s="28"/>
      <c r="BFH383" s="28"/>
      <c r="BFI383" s="28"/>
      <c r="BFJ383" s="28"/>
      <c r="BFK383" s="28"/>
      <c r="BFL383" s="28"/>
      <c r="BFM383" s="28"/>
      <c r="BFN383" s="28"/>
      <c r="BFO383" s="28"/>
      <c r="BFP383" s="28"/>
      <c r="BFQ383" s="28"/>
      <c r="BFR383" s="28"/>
      <c r="BFS383" s="28"/>
      <c r="BFT383" s="28"/>
      <c r="BFU383" s="28"/>
      <c r="BFV383" s="28"/>
      <c r="BFW383" s="28"/>
      <c r="BFX383" s="28"/>
      <c r="BFY383" s="28"/>
      <c r="BFZ383" s="28"/>
      <c r="BGA383" s="28"/>
      <c r="BGB383" s="28"/>
      <c r="BGC383" s="28"/>
      <c r="BGD383" s="28"/>
      <c r="BGE383" s="28"/>
      <c r="BGF383" s="28"/>
      <c r="BGG383" s="28"/>
      <c r="BGH383" s="28"/>
      <c r="BGI383" s="28"/>
      <c r="BGJ383" s="28"/>
      <c r="BGK383" s="28"/>
      <c r="BGL383" s="28"/>
      <c r="BGM383" s="28"/>
      <c r="BGN383" s="28"/>
      <c r="BGO383" s="28"/>
      <c r="BGP383" s="28"/>
      <c r="BGQ383" s="28"/>
      <c r="BGR383" s="28"/>
      <c r="BGS383" s="28"/>
      <c r="BGT383" s="28"/>
      <c r="BGU383" s="28"/>
      <c r="BGV383" s="28"/>
      <c r="BGW383" s="28"/>
      <c r="BGX383" s="28"/>
      <c r="BGY383" s="28"/>
      <c r="BGZ383" s="28"/>
      <c r="BHA383" s="28"/>
      <c r="BHB383" s="28"/>
      <c r="BHC383" s="28"/>
      <c r="BHD383" s="28"/>
      <c r="BHE383" s="28"/>
      <c r="BHF383" s="28"/>
      <c r="BHG383" s="28"/>
      <c r="BHH383" s="28"/>
      <c r="BHI383" s="28"/>
      <c r="BHJ383" s="28"/>
      <c r="BHK383" s="28"/>
      <c r="BHL383" s="28"/>
      <c r="BHM383" s="28"/>
      <c r="BHN383" s="28"/>
      <c r="BHO383" s="28"/>
      <c r="BHP383" s="28"/>
      <c r="BHQ383" s="28"/>
      <c r="BHR383" s="28"/>
      <c r="BHS383" s="28"/>
      <c r="BHT383" s="28"/>
      <c r="BHU383" s="28"/>
      <c r="BHV383" s="28"/>
      <c r="BHW383" s="28"/>
      <c r="BHX383" s="28"/>
      <c r="BHY383" s="28"/>
      <c r="BHZ383" s="28"/>
      <c r="BIA383" s="28"/>
      <c r="BIB383" s="28"/>
      <c r="BIC383" s="28"/>
      <c r="BID383" s="28"/>
      <c r="BIE383" s="28"/>
      <c r="BIF383" s="28"/>
      <c r="BIG383" s="28"/>
      <c r="BIH383" s="28"/>
      <c r="BII383" s="28"/>
      <c r="BIJ383" s="28"/>
      <c r="BIK383" s="28"/>
      <c r="BIL383" s="28"/>
      <c r="BIM383" s="28"/>
      <c r="BIN383" s="28"/>
      <c r="BIO383" s="28"/>
      <c r="BIP383" s="28"/>
      <c r="BIQ383" s="28"/>
      <c r="BIR383" s="28"/>
      <c r="BIS383" s="28"/>
      <c r="BIT383" s="28"/>
      <c r="BIU383" s="28"/>
      <c r="BIV383" s="28"/>
      <c r="BIW383" s="28"/>
      <c r="BIX383" s="28"/>
      <c r="BIY383" s="28"/>
      <c r="BIZ383" s="28"/>
      <c r="BJA383" s="28"/>
      <c r="BJB383" s="28"/>
      <c r="BJC383" s="28"/>
      <c r="BJD383" s="28"/>
      <c r="BJE383" s="28"/>
      <c r="BJF383" s="28"/>
      <c r="BJG383" s="28"/>
      <c r="BJH383" s="28"/>
      <c r="BJI383" s="28"/>
      <c r="BJJ383" s="28"/>
      <c r="BJK383" s="28"/>
      <c r="BJL383" s="28"/>
      <c r="BJM383" s="28"/>
      <c r="BJN383" s="28"/>
      <c r="BJO383" s="28"/>
      <c r="BJP383" s="28"/>
      <c r="BJQ383" s="28"/>
      <c r="BJR383" s="28"/>
      <c r="BJS383" s="28"/>
      <c r="BJT383" s="28"/>
      <c r="BJU383" s="28"/>
      <c r="BJV383" s="28"/>
      <c r="BJW383" s="28"/>
      <c r="BJX383" s="28"/>
      <c r="BJY383" s="28"/>
      <c r="BJZ383" s="28"/>
      <c r="BKA383" s="28"/>
      <c r="BKB383" s="28"/>
      <c r="BKC383" s="28"/>
      <c r="BKD383" s="28"/>
      <c r="BKE383" s="28"/>
      <c r="BKF383" s="28"/>
      <c r="BKG383" s="28"/>
      <c r="BKH383" s="28"/>
      <c r="BKI383" s="28"/>
      <c r="BKJ383" s="28"/>
      <c r="BKK383" s="28"/>
      <c r="BKL383" s="28"/>
      <c r="BKM383" s="28"/>
      <c r="BKN383" s="28"/>
      <c r="BKO383" s="28"/>
      <c r="BKP383" s="28"/>
      <c r="BKQ383" s="28"/>
      <c r="BKR383" s="28"/>
      <c r="BKS383" s="28"/>
      <c r="BKT383" s="28"/>
      <c r="BKU383" s="28"/>
      <c r="BKV383" s="28"/>
      <c r="BKW383" s="28"/>
      <c r="BKX383" s="28"/>
      <c r="BKY383" s="28"/>
      <c r="BKZ383" s="28"/>
      <c r="BLA383" s="28"/>
      <c r="BLB383" s="28"/>
      <c r="BLC383" s="28"/>
      <c r="BLD383" s="28"/>
      <c r="BLE383" s="28"/>
      <c r="BLF383" s="28"/>
      <c r="BLG383" s="28"/>
      <c r="BLH383" s="28"/>
      <c r="BLI383" s="28"/>
      <c r="BLJ383" s="28"/>
      <c r="BLK383" s="28"/>
      <c r="BLL383" s="28"/>
      <c r="BLM383" s="28"/>
      <c r="BLN383" s="28"/>
      <c r="BLO383" s="28"/>
      <c r="BLP383" s="28"/>
      <c r="BLQ383" s="28"/>
      <c r="BLR383" s="28"/>
      <c r="BLS383" s="28"/>
      <c r="BLT383" s="28"/>
      <c r="BLU383" s="28"/>
      <c r="BLV383" s="28"/>
      <c r="BLW383" s="28"/>
      <c r="BLX383" s="28"/>
      <c r="BLY383" s="28"/>
      <c r="BLZ383" s="28"/>
      <c r="BMA383" s="28"/>
      <c r="BMB383" s="28"/>
      <c r="BMC383" s="28"/>
      <c r="BMD383" s="28"/>
      <c r="BME383" s="28"/>
      <c r="BMF383" s="28"/>
      <c r="BMG383" s="28"/>
      <c r="BMH383" s="28"/>
      <c r="BMI383" s="28"/>
      <c r="BMJ383" s="28"/>
      <c r="BMK383" s="28"/>
      <c r="BML383" s="28"/>
      <c r="BMM383" s="28"/>
      <c r="BMN383" s="28"/>
      <c r="BMO383" s="28"/>
      <c r="BMP383" s="28"/>
      <c r="BMQ383" s="28"/>
      <c r="BMR383" s="28"/>
      <c r="BMS383" s="28"/>
      <c r="BMT383" s="28"/>
      <c r="BMU383" s="28"/>
      <c r="BMV383" s="28"/>
      <c r="BMW383" s="28"/>
      <c r="BMX383" s="28"/>
      <c r="BMY383" s="28"/>
      <c r="BMZ383" s="28"/>
      <c r="BNA383" s="28"/>
      <c r="BNB383" s="28"/>
      <c r="BNC383" s="28"/>
      <c r="BND383" s="28"/>
      <c r="BNE383" s="28"/>
      <c r="BNF383" s="28"/>
      <c r="BNG383" s="28"/>
      <c r="BNH383" s="28"/>
      <c r="BNI383" s="28"/>
      <c r="BNJ383" s="28"/>
      <c r="BNK383" s="28"/>
      <c r="BNL383" s="28"/>
      <c r="BNM383" s="28"/>
      <c r="BNN383" s="28"/>
      <c r="BNO383" s="28"/>
      <c r="BNP383" s="28"/>
      <c r="BNQ383" s="28"/>
      <c r="BNR383" s="28"/>
      <c r="BNS383" s="28"/>
      <c r="BNT383" s="28"/>
      <c r="BNU383" s="28"/>
      <c r="BNV383" s="28"/>
      <c r="BNW383" s="28"/>
      <c r="BNX383" s="28"/>
      <c r="BNY383" s="28"/>
      <c r="BNZ383" s="28"/>
      <c r="BOA383" s="28"/>
      <c r="BOB383" s="28"/>
      <c r="BOC383" s="28"/>
      <c r="BOD383" s="28"/>
      <c r="BOE383" s="28"/>
      <c r="BOF383" s="28"/>
      <c r="BOG383" s="28"/>
      <c r="BOH383" s="28"/>
      <c r="BOI383" s="28"/>
      <c r="BOJ383" s="28"/>
      <c r="BOK383" s="28"/>
      <c r="BOL383" s="28"/>
      <c r="BOM383" s="28"/>
      <c r="BON383" s="28"/>
      <c r="BOO383" s="28"/>
      <c r="BOP383" s="28"/>
      <c r="BOQ383" s="28"/>
      <c r="BOR383" s="28"/>
      <c r="BOS383" s="28"/>
      <c r="BOT383" s="28"/>
      <c r="BOU383" s="28"/>
      <c r="BOV383" s="28"/>
      <c r="BOW383" s="28"/>
      <c r="BOX383" s="28"/>
      <c r="BOY383" s="28"/>
      <c r="BOZ383" s="28"/>
      <c r="BPA383" s="28"/>
      <c r="BPB383" s="28"/>
      <c r="BPC383" s="28"/>
      <c r="BPD383" s="28"/>
      <c r="BPE383" s="28"/>
      <c r="BPF383" s="28"/>
      <c r="BPG383" s="28"/>
      <c r="BPH383" s="28"/>
      <c r="BPI383" s="28"/>
      <c r="BPJ383" s="28"/>
      <c r="BPK383" s="28"/>
      <c r="BPL383" s="28"/>
      <c r="BPM383" s="28"/>
      <c r="BPN383" s="28"/>
      <c r="BPO383" s="28"/>
      <c r="BPP383" s="28"/>
      <c r="BPQ383" s="28"/>
      <c r="BPR383" s="28"/>
      <c r="BPS383" s="28"/>
      <c r="BPT383" s="28"/>
      <c r="BPU383" s="28"/>
      <c r="BPV383" s="28"/>
      <c r="BPW383" s="28"/>
      <c r="BPX383" s="28"/>
      <c r="BPY383" s="28"/>
      <c r="BPZ383" s="28"/>
      <c r="BQA383" s="28"/>
      <c r="BQB383" s="28"/>
      <c r="BQC383" s="28"/>
      <c r="BQD383" s="28"/>
      <c r="BQE383" s="28"/>
      <c r="BQF383" s="28"/>
      <c r="BQG383" s="28"/>
      <c r="BQH383" s="28"/>
      <c r="BQI383" s="28"/>
      <c r="BQJ383" s="28"/>
      <c r="BQK383" s="28"/>
      <c r="BQL383" s="28"/>
      <c r="BQM383" s="28"/>
      <c r="BQN383" s="28"/>
      <c r="BQO383" s="28"/>
      <c r="BQP383" s="28"/>
      <c r="BQQ383" s="28"/>
      <c r="BQR383" s="28"/>
      <c r="BQS383" s="28"/>
      <c r="BQT383" s="28"/>
      <c r="BQU383" s="28"/>
      <c r="BQV383" s="28"/>
      <c r="BQW383" s="28"/>
      <c r="BQX383" s="28"/>
      <c r="BQY383" s="28"/>
      <c r="BQZ383" s="28"/>
      <c r="BRA383" s="28"/>
      <c r="BRB383" s="28"/>
      <c r="BRC383" s="28"/>
      <c r="BRD383" s="28"/>
      <c r="BRE383" s="28"/>
      <c r="BRF383" s="28"/>
      <c r="BRG383" s="28"/>
      <c r="BRH383" s="28"/>
      <c r="BRI383" s="28"/>
      <c r="BRJ383" s="28"/>
      <c r="BRK383" s="28"/>
      <c r="BRL383" s="28"/>
      <c r="BRM383" s="28"/>
      <c r="BRN383" s="28"/>
      <c r="BRO383" s="28"/>
      <c r="BRP383" s="28"/>
      <c r="BRQ383" s="28"/>
      <c r="BRR383" s="28"/>
      <c r="BRS383" s="28"/>
      <c r="BRT383" s="28"/>
      <c r="BRU383" s="28"/>
      <c r="BRV383" s="28"/>
      <c r="BRW383" s="28"/>
      <c r="BRX383" s="28"/>
      <c r="BRY383" s="28"/>
      <c r="BRZ383" s="28"/>
      <c r="BSA383" s="28"/>
      <c r="BSB383" s="28"/>
      <c r="BSC383" s="28"/>
      <c r="BSD383" s="28"/>
      <c r="BSE383" s="28"/>
      <c r="BSF383" s="28"/>
      <c r="BSG383" s="28"/>
      <c r="BSH383" s="28"/>
      <c r="BSI383" s="28"/>
      <c r="BSJ383" s="28"/>
      <c r="BSK383" s="28"/>
      <c r="BSL383" s="28"/>
      <c r="BSM383" s="28"/>
      <c r="BSN383" s="28"/>
      <c r="BSO383" s="28"/>
      <c r="BSP383" s="28"/>
      <c r="BSQ383" s="28"/>
      <c r="BSR383" s="28"/>
      <c r="BSS383" s="28"/>
      <c r="BST383" s="28"/>
      <c r="BSU383" s="28"/>
      <c r="BSV383" s="28"/>
      <c r="BSW383" s="28"/>
      <c r="BSX383" s="28"/>
      <c r="BSY383" s="28"/>
      <c r="BSZ383" s="28"/>
      <c r="BTA383" s="28"/>
      <c r="BTB383" s="28"/>
      <c r="BTC383" s="28"/>
      <c r="BTD383" s="28"/>
      <c r="BTE383" s="28"/>
      <c r="BTF383" s="28"/>
      <c r="BTG383" s="28"/>
      <c r="BTH383" s="28"/>
      <c r="BTI383" s="28"/>
      <c r="BTJ383" s="28"/>
      <c r="BTK383" s="28"/>
      <c r="BTL383" s="28"/>
      <c r="BTM383" s="28"/>
      <c r="BTN383" s="28"/>
      <c r="BTO383" s="28"/>
      <c r="BTP383" s="28"/>
      <c r="BTQ383" s="28"/>
      <c r="BTR383" s="28"/>
      <c r="BTS383" s="28"/>
      <c r="BTT383" s="28"/>
      <c r="BTU383" s="28"/>
      <c r="BTV383" s="28"/>
      <c r="BTW383" s="28"/>
      <c r="BTX383" s="28"/>
      <c r="BTY383" s="28"/>
      <c r="BTZ383" s="28"/>
      <c r="BUA383" s="28"/>
      <c r="BUB383" s="28"/>
      <c r="BUC383" s="28"/>
      <c r="BUD383" s="28"/>
      <c r="BUE383" s="28"/>
      <c r="BUF383" s="28"/>
      <c r="BUG383" s="28"/>
      <c r="BUH383" s="28"/>
      <c r="BUI383" s="28"/>
      <c r="BUJ383" s="28"/>
      <c r="BUK383" s="28"/>
      <c r="BUL383" s="28"/>
      <c r="BUM383" s="28"/>
      <c r="BUN383" s="28"/>
      <c r="BUO383" s="28"/>
      <c r="BUP383" s="28"/>
      <c r="BUQ383" s="28"/>
      <c r="BUR383" s="28"/>
      <c r="BUS383" s="28"/>
      <c r="BUT383" s="28"/>
      <c r="BUU383" s="28"/>
      <c r="BUV383" s="28"/>
      <c r="BUW383" s="28"/>
      <c r="BUX383" s="28"/>
      <c r="BUY383" s="28"/>
      <c r="BUZ383" s="28"/>
      <c r="BVA383" s="28"/>
      <c r="BVB383" s="28"/>
      <c r="BVC383" s="28"/>
      <c r="BVD383" s="28"/>
      <c r="BVE383" s="28"/>
      <c r="BVF383" s="28"/>
      <c r="BVG383" s="28"/>
      <c r="BVH383" s="28"/>
      <c r="BVI383" s="28"/>
      <c r="BVJ383" s="28"/>
      <c r="BVK383" s="28"/>
      <c r="BVL383" s="28"/>
      <c r="BVM383" s="28"/>
      <c r="BVN383" s="28"/>
      <c r="BVO383" s="28"/>
      <c r="BVP383" s="28"/>
      <c r="BVQ383" s="28"/>
      <c r="BVR383" s="28"/>
      <c r="BVS383" s="28"/>
      <c r="BVT383" s="28"/>
      <c r="BVU383" s="28"/>
      <c r="BVV383" s="28"/>
      <c r="BVW383" s="28"/>
      <c r="BVX383" s="28"/>
      <c r="BVY383" s="28"/>
      <c r="BVZ383" s="28"/>
      <c r="BWA383" s="28"/>
      <c r="BWB383" s="28"/>
      <c r="BWC383" s="28"/>
      <c r="BWD383" s="28"/>
      <c r="BWE383" s="28"/>
      <c r="BWF383" s="28"/>
      <c r="BWG383" s="28"/>
      <c r="BWH383" s="28"/>
      <c r="BWI383" s="28"/>
      <c r="BWJ383" s="28"/>
      <c r="BWK383" s="28"/>
      <c r="BWL383" s="28"/>
      <c r="BWM383" s="28"/>
      <c r="BWN383" s="28"/>
      <c r="BWO383" s="28"/>
      <c r="BWP383" s="28"/>
      <c r="BWQ383" s="28"/>
      <c r="BWR383" s="28"/>
      <c r="BWS383" s="28"/>
      <c r="BWT383" s="28"/>
      <c r="BWU383" s="28"/>
      <c r="BWV383" s="28"/>
      <c r="BWW383" s="28"/>
      <c r="BWX383" s="28"/>
      <c r="BWY383" s="28"/>
      <c r="BWZ383" s="28"/>
      <c r="BXA383" s="28"/>
      <c r="BXB383" s="28"/>
      <c r="BXC383" s="28"/>
      <c r="BXD383" s="28"/>
      <c r="BXE383" s="28"/>
      <c r="BXF383" s="28"/>
      <c r="BXG383" s="28"/>
      <c r="BXH383" s="28"/>
      <c r="BXI383" s="28"/>
      <c r="BXJ383" s="28"/>
      <c r="BXK383" s="28"/>
      <c r="BXL383" s="28"/>
      <c r="BXM383" s="28"/>
      <c r="BXN383" s="28"/>
      <c r="BXO383" s="28"/>
      <c r="BXP383" s="28"/>
      <c r="BXQ383" s="28"/>
      <c r="BXR383" s="28"/>
      <c r="BXS383" s="28"/>
      <c r="BXT383" s="28"/>
      <c r="BXU383" s="28"/>
      <c r="BXV383" s="28"/>
      <c r="BXW383" s="28"/>
      <c r="BXX383" s="28"/>
      <c r="BXY383" s="28"/>
      <c r="BXZ383" s="28"/>
      <c r="BYA383" s="28"/>
      <c r="BYB383" s="28"/>
      <c r="BYC383" s="28"/>
      <c r="BYD383" s="28"/>
      <c r="BYE383" s="28"/>
      <c r="BYF383" s="28"/>
      <c r="BYG383" s="28"/>
      <c r="BYH383" s="28"/>
      <c r="BYI383" s="28"/>
      <c r="BYJ383" s="28"/>
      <c r="BYK383" s="28"/>
      <c r="BYL383" s="28"/>
      <c r="BYM383" s="28"/>
      <c r="BYN383" s="28"/>
      <c r="BYO383" s="28"/>
      <c r="BYP383" s="28"/>
      <c r="BYQ383" s="28"/>
      <c r="BYR383" s="28"/>
      <c r="BYS383" s="28"/>
      <c r="BYT383" s="28"/>
      <c r="BYU383" s="28"/>
      <c r="BYV383" s="28"/>
      <c r="BYW383" s="28"/>
      <c r="BYX383" s="28"/>
      <c r="BYY383" s="28"/>
      <c r="BYZ383" s="28"/>
      <c r="BZA383" s="28"/>
      <c r="BZB383" s="28"/>
      <c r="BZC383" s="28"/>
      <c r="BZD383" s="28"/>
      <c r="BZE383" s="28"/>
      <c r="BZF383" s="28"/>
      <c r="BZG383" s="28"/>
      <c r="BZH383" s="28"/>
      <c r="BZI383" s="28"/>
      <c r="BZJ383" s="28"/>
      <c r="BZK383" s="28"/>
      <c r="BZL383" s="28"/>
      <c r="BZM383" s="28"/>
      <c r="BZN383" s="28"/>
      <c r="BZO383" s="28"/>
      <c r="BZP383" s="28"/>
      <c r="BZQ383" s="28"/>
      <c r="BZR383" s="28"/>
      <c r="BZS383" s="28"/>
      <c r="BZT383" s="28"/>
      <c r="BZU383" s="28"/>
      <c r="BZV383" s="28"/>
      <c r="BZW383" s="28"/>
      <c r="BZX383" s="28"/>
      <c r="BZY383" s="28"/>
      <c r="BZZ383" s="28"/>
      <c r="CAA383" s="28"/>
      <c r="CAB383" s="28"/>
      <c r="CAC383" s="28"/>
      <c r="CAD383" s="28"/>
      <c r="CAE383" s="28"/>
      <c r="CAF383" s="28"/>
      <c r="CAG383" s="28"/>
      <c r="CAH383" s="28"/>
      <c r="CAI383" s="28"/>
      <c r="CAJ383" s="28"/>
      <c r="CAK383" s="28"/>
      <c r="CAL383" s="28"/>
      <c r="CAM383" s="28"/>
      <c r="CAN383" s="28"/>
      <c r="CAO383" s="28"/>
      <c r="CAP383" s="28"/>
      <c r="CAQ383" s="28"/>
      <c r="CAR383" s="28"/>
      <c r="CAS383" s="28"/>
      <c r="CAT383" s="28"/>
      <c r="CAU383" s="28"/>
      <c r="CAV383" s="28"/>
      <c r="CAW383" s="28"/>
      <c r="CAX383" s="28"/>
      <c r="CAY383" s="28"/>
      <c r="CAZ383" s="28"/>
      <c r="CBA383" s="28"/>
      <c r="CBB383" s="28"/>
      <c r="CBC383" s="28"/>
      <c r="CBD383" s="28"/>
      <c r="CBE383" s="28"/>
      <c r="CBF383" s="28"/>
      <c r="CBG383" s="28"/>
      <c r="CBH383" s="28"/>
      <c r="CBI383" s="28"/>
      <c r="CBJ383" s="28"/>
      <c r="CBK383" s="28"/>
      <c r="CBL383" s="28"/>
      <c r="CBM383" s="28"/>
      <c r="CBN383" s="28"/>
      <c r="CBO383" s="28"/>
      <c r="CBP383" s="28"/>
      <c r="CBQ383" s="28"/>
      <c r="CBR383" s="28"/>
      <c r="CBS383" s="28"/>
      <c r="CBT383" s="28"/>
      <c r="CBU383" s="28"/>
      <c r="CBV383" s="28"/>
      <c r="CBW383" s="28"/>
      <c r="CBX383" s="28"/>
      <c r="CBY383" s="28"/>
      <c r="CBZ383" s="28"/>
      <c r="CCA383" s="28"/>
      <c r="CCB383" s="28"/>
      <c r="CCC383" s="28"/>
      <c r="CCD383" s="28"/>
      <c r="CCE383" s="28"/>
      <c r="CCF383" s="28"/>
      <c r="CCG383" s="28"/>
      <c r="CCH383" s="28"/>
      <c r="CCI383" s="28"/>
      <c r="CCJ383" s="28"/>
      <c r="CCK383" s="28"/>
      <c r="CCL383" s="28"/>
      <c r="CCM383" s="28"/>
      <c r="CCN383" s="28"/>
      <c r="CCO383" s="28"/>
      <c r="CCP383" s="28"/>
      <c r="CCQ383" s="28"/>
      <c r="CCR383" s="28"/>
      <c r="CCS383" s="28"/>
      <c r="CCT383" s="28"/>
      <c r="CCU383" s="28"/>
      <c r="CCV383" s="28"/>
      <c r="CCW383" s="28"/>
      <c r="CCX383" s="28"/>
      <c r="CCY383" s="28"/>
      <c r="CCZ383" s="28"/>
      <c r="CDA383" s="28"/>
      <c r="CDB383" s="28"/>
      <c r="CDC383" s="28"/>
      <c r="CDD383" s="28"/>
      <c r="CDE383" s="28"/>
      <c r="CDF383" s="28"/>
      <c r="CDG383" s="28"/>
      <c r="CDH383" s="28"/>
      <c r="CDI383" s="28"/>
      <c r="CDJ383" s="28"/>
      <c r="CDK383" s="28"/>
      <c r="CDL383" s="28"/>
      <c r="CDM383" s="28"/>
      <c r="CDN383" s="28"/>
      <c r="CDO383" s="28"/>
      <c r="CDP383" s="28"/>
      <c r="CDQ383" s="28"/>
      <c r="CDR383" s="28"/>
      <c r="CDS383" s="28"/>
      <c r="CDT383" s="28"/>
      <c r="CDU383" s="28"/>
      <c r="CDV383" s="28"/>
      <c r="CDW383" s="28"/>
      <c r="CDX383" s="28"/>
    </row>
    <row r="384" spans="1:2156" s="9" customFormat="1" ht="15" customHeight="1" x14ac:dyDescent="0.35">
      <c r="A384" s="19">
        <v>8963086</v>
      </c>
      <c r="B384" s="13" t="s">
        <v>33</v>
      </c>
      <c r="C384" s="12">
        <v>24.49</v>
      </c>
      <c r="D384" s="11">
        <v>160</v>
      </c>
      <c r="E384" s="10" t="s">
        <v>733</v>
      </c>
    </row>
    <row r="385" spans="1:5" s="9" customFormat="1" ht="15" customHeight="1" x14ac:dyDescent="0.35">
      <c r="A385" s="19" t="s">
        <v>914</v>
      </c>
      <c r="B385" s="13" t="s">
        <v>980</v>
      </c>
      <c r="C385" s="12">
        <v>56.96</v>
      </c>
      <c r="D385" s="11">
        <v>300</v>
      </c>
      <c r="E385" s="10" t="s">
        <v>733</v>
      </c>
    </row>
    <row r="386" spans="1:5" s="9" customFormat="1" ht="15" customHeight="1" x14ac:dyDescent="0.35">
      <c r="A386" s="19" t="s">
        <v>899</v>
      </c>
      <c r="B386" s="13" t="s">
        <v>981</v>
      </c>
      <c r="C386" s="12">
        <v>40.86</v>
      </c>
      <c r="D386" s="11">
        <v>100</v>
      </c>
      <c r="E386" s="10" t="s">
        <v>195</v>
      </c>
    </row>
    <row r="387" spans="1:5" s="9" customFormat="1" ht="15" customHeight="1" x14ac:dyDescent="0.35">
      <c r="A387" s="19" t="s">
        <v>1009</v>
      </c>
      <c r="B387" s="13" t="s">
        <v>1010</v>
      </c>
      <c r="C387" s="12">
        <v>38.630000000000003</v>
      </c>
      <c r="D387" s="11">
        <v>12</v>
      </c>
      <c r="E387" s="10" t="s">
        <v>901</v>
      </c>
    </row>
    <row r="388" spans="1:5" s="9" customFormat="1" ht="15" customHeight="1" x14ac:dyDescent="0.35">
      <c r="A388" s="19" t="s">
        <v>706</v>
      </c>
      <c r="B388" s="13" t="s">
        <v>982</v>
      </c>
      <c r="C388" s="12">
        <v>25.64</v>
      </c>
      <c r="D388" s="11">
        <v>12</v>
      </c>
      <c r="E388" s="10" t="s">
        <v>815</v>
      </c>
    </row>
    <row r="389" spans="1:5" s="9" customFormat="1" ht="15" customHeight="1" x14ac:dyDescent="0.35">
      <c r="A389" s="19" t="s">
        <v>902</v>
      </c>
      <c r="B389" s="13" t="s">
        <v>983</v>
      </c>
      <c r="C389" s="12">
        <v>33.93</v>
      </c>
      <c r="D389" s="11">
        <v>12</v>
      </c>
      <c r="E389" s="10" t="s">
        <v>903</v>
      </c>
    </row>
    <row r="390" spans="1:5" s="9" customFormat="1" ht="15" customHeight="1" x14ac:dyDescent="0.35">
      <c r="A390" s="19" t="s">
        <v>900</v>
      </c>
      <c r="B390" s="13" t="s">
        <v>984</v>
      </c>
      <c r="C390" s="12">
        <v>38.04</v>
      </c>
      <c r="D390" s="11">
        <v>12</v>
      </c>
      <c r="E390" s="10" t="s">
        <v>815</v>
      </c>
    </row>
    <row r="391" spans="1:5" s="9" customFormat="1" ht="15" customHeight="1" x14ac:dyDescent="0.35">
      <c r="A391" s="19" t="s">
        <v>958</v>
      </c>
      <c r="B391" s="13" t="s">
        <v>985</v>
      </c>
      <c r="C391" s="12">
        <v>38.03</v>
      </c>
      <c r="D391" s="11">
        <v>12</v>
      </c>
      <c r="E391" s="10" t="s">
        <v>959</v>
      </c>
    </row>
    <row r="392" spans="1:5" s="9" customFormat="1" ht="15" customHeight="1" x14ac:dyDescent="0.35">
      <c r="A392" s="19" t="s">
        <v>904</v>
      </c>
      <c r="B392" s="13" t="s">
        <v>986</v>
      </c>
      <c r="C392" s="12">
        <v>47.52</v>
      </c>
      <c r="D392" s="11">
        <v>1</v>
      </c>
      <c r="E392" s="10" t="s">
        <v>709</v>
      </c>
    </row>
    <row r="393" spans="1:5" s="9" customFormat="1" ht="15" customHeight="1" x14ac:dyDescent="0.35">
      <c r="A393" s="19" t="s">
        <v>905</v>
      </c>
      <c r="B393" s="13" t="s">
        <v>987</v>
      </c>
      <c r="C393" s="12">
        <v>48.82</v>
      </c>
      <c r="D393" s="11">
        <v>80</v>
      </c>
      <c r="E393" s="10" t="s">
        <v>906</v>
      </c>
    </row>
    <row r="394" spans="1:5" s="9" customFormat="1" ht="15" customHeight="1" x14ac:dyDescent="0.35">
      <c r="A394" s="18">
        <v>393900</v>
      </c>
      <c r="B394" s="17" t="s">
        <v>988</v>
      </c>
      <c r="C394" s="16">
        <v>25.69</v>
      </c>
      <c r="D394" s="15">
        <v>72</v>
      </c>
      <c r="E394" s="15" t="s">
        <v>814</v>
      </c>
    </row>
    <row r="395" spans="1:5" s="9" customFormat="1" ht="15" customHeight="1" x14ac:dyDescent="0.35">
      <c r="A395" s="19" t="s">
        <v>31</v>
      </c>
      <c r="B395" s="13" t="s">
        <v>989</v>
      </c>
      <c r="C395" s="9">
        <v>29.52</v>
      </c>
      <c r="D395" s="11">
        <v>48</v>
      </c>
      <c r="E395" s="10" t="s">
        <v>813</v>
      </c>
    </row>
    <row r="396" spans="1:5" s="9" customFormat="1" ht="15" customHeight="1" thickBot="1" x14ac:dyDescent="0.4">
      <c r="A396" s="19" t="s">
        <v>32</v>
      </c>
      <c r="B396" s="13" t="s">
        <v>990</v>
      </c>
      <c r="C396" s="12">
        <v>29.52</v>
      </c>
      <c r="D396" s="11">
        <v>48</v>
      </c>
      <c r="E396" s="10" t="s">
        <v>813</v>
      </c>
    </row>
    <row r="397" spans="1:5" s="9" customFormat="1" ht="15" customHeight="1" thickBot="1" x14ac:dyDescent="0.4">
      <c r="A397" s="341"/>
      <c r="B397" s="342"/>
      <c r="C397" s="342"/>
      <c r="D397" s="342"/>
      <c r="E397" s="342"/>
    </row>
    <row r="398" spans="1:5" s="9" customFormat="1" ht="15" customHeight="1" x14ac:dyDescent="0.35">
      <c r="A398" s="19">
        <v>4196523</v>
      </c>
      <c r="B398" s="13" t="s">
        <v>133</v>
      </c>
      <c r="C398" s="12">
        <v>18.600000000000001</v>
      </c>
      <c r="D398" s="11">
        <v>6</v>
      </c>
      <c r="E398" s="10" t="s">
        <v>61</v>
      </c>
    </row>
    <row r="399" spans="1:5" s="9" customFormat="1" ht="15" customHeight="1" x14ac:dyDescent="0.35">
      <c r="A399" s="19">
        <v>4196507</v>
      </c>
      <c r="B399" s="13" t="s">
        <v>132</v>
      </c>
      <c r="C399" s="12">
        <v>21.11</v>
      </c>
      <c r="D399" s="11">
        <v>6</v>
      </c>
      <c r="E399" s="10" t="s">
        <v>61</v>
      </c>
    </row>
    <row r="400" spans="1:5" s="9" customFormat="1" ht="15" customHeight="1" x14ac:dyDescent="0.35">
      <c r="A400" s="24" t="s">
        <v>974</v>
      </c>
      <c r="B400" s="13" t="s">
        <v>131</v>
      </c>
      <c r="C400" s="12">
        <v>20.49</v>
      </c>
      <c r="D400" s="11">
        <v>6</v>
      </c>
      <c r="E400" s="10" t="s">
        <v>61</v>
      </c>
    </row>
    <row r="401" spans="1:13" s="9" customFormat="1" ht="15" customHeight="1" thickBot="1" x14ac:dyDescent="0.4">
      <c r="A401" s="24" t="s">
        <v>130</v>
      </c>
      <c r="B401" s="23" t="s">
        <v>129</v>
      </c>
      <c r="C401" s="22">
        <v>32.54</v>
      </c>
      <c r="D401" s="21">
        <v>6</v>
      </c>
      <c r="E401" s="20" t="s">
        <v>61</v>
      </c>
    </row>
    <row r="402" spans="1:13" s="9" customFormat="1" ht="15" customHeight="1" thickBot="1" x14ac:dyDescent="0.4">
      <c r="A402" s="328"/>
      <c r="B402" s="329"/>
      <c r="C402" s="329"/>
      <c r="D402" s="329"/>
      <c r="E402" s="329"/>
    </row>
    <row r="403" spans="1:13" ht="15" customHeight="1" x14ac:dyDescent="0.35">
      <c r="A403" s="167" t="s">
        <v>273</v>
      </c>
      <c r="B403" s="13" t="s">
        <v>272</v>
      </c>
      <c r="C403" s="168">
        <v>54.09</v>
      </c>
      <c r="D403" s="169">
        <v>100</v>
      </c>
      <c r="E403" s="64" t="s">
        <v>195</v>
      </c>
      <c r="F403" s="1"/>
      <c r="H403" s="1"/>
      <c r="I403" s="1"/>
      <c r="J403" s="1"/>
      <c r="K403" s="1"/>
      <c r="L403" s="1"/>
      <c r="M403" s="1"/>
    </row>
    <row r="404" spans="1:13" ht="15" customHeight="1" x14ac:dyDescent="0.35">
      <c r="A404" s="68" t="s">
        <v>271</v>
      </c>
      <c r="B404" s="13" t="s">
        <v>270</v>
      </c>
      <c r="C404" s="66">
        <v>49.91</v>
      </c>
      <c r="D404" s="65">
        <v>100</v>
      </c>
      <c r="E404" s="64" t="s">
        <v>195</v>
      </c>
      <c r="F404" s="1"/>
      <c r="H404" s="1"/>
      <c r="I404" s="1"/>
      <c r="J404" s="1"/>
      <c r="K404" s="1"/>
      <c r="L404" s="1"/>
      <c r="M404" s="1"/>
    </row>
    <row r="405" spans="1:13" ht="15" customHeight="1" x14ac:dyDescent="0.35">
      <c r="A405" s="68" t="s">
        <v>269</v>
      </c>
      <c r="B405" s="13" t="s">
        <v>268</v>
      </c>
      <c r="C405" s="66">
        <v>49.57</v>
      </c>
      <c r="D405" s="65">
        <v>100</v>
      </c>
      <c r="E405" s="64" t="s">
        <v>195</v>
      </c>
      <c r="F405" s="1"/>
      <c r="H405" s="1"/>
      <c r="I405" s="1"/>
      <c r="J405" s="1"/>
      <c r="K405" s="1"/>
      <c r="L405" s="1"/>
      <c r="M405" s="1"/>
    </row>
    <row r="406" spans="1:13" ht="15" customHeight="1" x14ac:dyDescent="0.35">
      <c r="A406" s="68" t="s">
        <v>782</v>
      </c>
      <c r="B406" s="13" t="s">
        <v>267</v>
      </c>
      <c r="C406" s="66">
        <v>49.57</v>
      </c>
      <c r="D406" s="65">
        <v>100</v>
      </c>
      <c r="E406" s="64" t="s">
        <v>195</v>
      </c>
      <c r="F406" s="1"/>
      <c r="H406" s="1"/>
      <c r="I406" s="1"/>
      <c r="J406" s="1"/>
      <c r="K406" s="1"/>
      <c r="L406" s="1"/>
      <c r="M406" s="1"/>
    </row>
    <row r="407" spans="1:13" ht="15" customHeight="1" thickBot="1" x14ac:dyDescent="0.4">
      <c r="A407" s="68" t="s">
        <v>266</v>
      </c>
      <c r="B407" s="13" t="s">
        <v>771</v>
      </c>
      <c r="C407" s="66">
        <v>71.19</v>
      </c>
      <c r="D407" s="65">
        <v>1</v>
      </c>
      <c r="E407" s="64" t="s">
        <v>17</v>
      </c>
      <c r="F407" s="1"/>
      <c r="H407" s="1"/>
      <c r="I407" s="1"/>
      <c r="J407" s="1"/>
      <c r="K407" s="1"/>
      <c r="L407" s="1"/>
      <c r="M407" s="1"/>
    </row>
    <row r="408" spans="1:13" ht="15" customHeight="1" thickBot="1" x14ac:dyDescent="0.35">
      <c r="A408" s="343"/>
      <c r="B408" s="344"/>
      <c r="C408" s="344"/>
      <c r="D408" s="344"/>
      <c r="E408" s="344"/>
      <c r="F408" s="1"/>
      <c r="H408" s="1"/>
      <c r="I408" s="1"/>
      <c r="J408" s="1"/>
      <c r="K408" s="1"/>
      <c r="L408" s="1"/>
      <c r="M408" s="1"/>
    </row>
    <row r="409" spans="1:13" s="3" customFormat="1" ht="15" customHeight="1" thickBot="1" x14ac:dyDescent="0.35">
      <c r="F409" s="1"/>
      <c r="G409" s="1"/>
      <c r="H409" s="1"/>
    </row>
    <row r="410" spans="1:13" s="3" customFormat="1" ht="15" customHeight="1" x14ac:dyDescent="0.3">
      <c r="A410" s="313"/>
      <c r="B410" s="314"/>
      <c r="C410" s="315"/>
      <c r="D410" s="316"/>
      <c r="E410" s="317"/>
      <c r="F410" s="1"/>
      <c r="G410" s="1"/>
      <c r="H410" s="1"/>
    </row>
    <row r="411" spans="1:13" s="3" customFormat="1" ht="15" customHeight="1" x14ac:dyDescent="0.3">
      <c r="A411" s="318"/>
      <c r="B411" s="301"/>
      <c r="C411" s="302"/>
      <c r="D411" s="303"/>
      <c r="E411" s="304"/>
      <c r="F411" s="1"/>
      <c r="G411" s="1"/>
      <c r="H411" s="1"/>
    </row>
    <row r="412" spans="1:13" ht="15" customHeight="1" x14ac:dyDescent="0.3">
      <c r="A412" s="318"/>
      <c r="B412" s="301"/>
      <c r="C412" s="302"/>
      <c r="D412" s="303"/>
      <c r="E412" s="304"/>
      <c r="F412" s="1"/>
      <c r="H412" s="1"/>
      <c r="I412" s="1"/>
      <c r="J412" s="1"/>
      <c r="K412" s="1"/>
      <c r="L412" s="1"/>
      <c r="M412" s="1"/>
    </row>
    <row r="413" spans="1:13" ht="15" customHeight="1" x14ac:dyDescent="0.3">
      <c r="A413" s="319"/>
      <c r="B413" s="301"/>
      <c r="C413" s="305"/>
      <c r="D413" s="303"/>
      <c r="E413" s="304"/>
      <c r="F413" s="1"/>
      <c r="H413" s="1"/>
      <c r="I413" s="1"/>
      <c r="J413" s="1"/>
      <c r="K413" s="1"/>
      <c r="L413" s="1"/>
      <c r="M413" s="1"/>
    </row>
    <row r="414" spans="1:13" ht="15" customHeight="1" x14ac:dyDescent="0.3">
      <c r="A414" s="320"/>
      <c r="B414" s="301"/>
      <c r="C414" s="305"/>
      <c r="D414" s="303"/>
      <c r="E414" s="304"/>
      <c r="F414" s="1"/>
      <c r="H414" s="1"/>
      <c r="I414" s="1"/>
      <c r="J414" s="1"/>
      <c r="K414" s="1"/>
      <c r="L414" s="1"/>
      <c r="M414" s="1"/>
    </row>
    <row r="415" spans="1:13" s="3" customFormat="1" ht="15" customHeight="1" x14ac:dyDescent="0.35">
      <c r="A415" s="321"/>
      <c r="B415" s="306"/>
      <c r="C415" s="307"/>
      <c r="D415" s="308"/>
      <c r="E415" s="304"/>
      <c r="F415" s="1"/>
      <c r="G415" s="1"/>
      <c r="H415" s="1"/>
    </row>
    <row r="416" spans="1:13" s="3" customFormat="1" ht="15" customHeight="1" thickBot="1" x14ac:dyDescent="0.4">
      <c r="A416" s="322"/>
      <c r="B416" s="323"/>
      <c r="C416" s="324"/>
      <c r="D416" s="325"/>
      <c r="E416" s="326"/>
      <c r="F416" s="1"/>
      <c r="G416" s="1"/>
      <c r="H416" s="1"/>
    </row>
    <row r="417" spans="6:13" ht="15" customHeight="1" x14ac:dyDescent="0.3">
      <c r="F417" s="1"/>
      <c r="H417" s="1"/>
      <c r="I417" s="1"/>
      <c r="J417" s="1"/>
      <c r="K417" s="1"/>
      <c r="L417" s="1"/>
      <c r="M417" s="1"/>
    </row>
    <row r="418" spans="6:13" ht="15" customHeight="1" x14ac:dyDescent="0.3">
      <c r="F418" s="1"/>
      <c r="H418" s="1"/>
      <c r="I418" s="1"/>
      <c r="J418" s="1"/>
      <c r="K418" s="1"/>
      <c r="L418" s="1"/>
      <c r="M418" s="1"/>
    </row>
    <row r="419" spans="6:13" ht="15" customHeight="1" x14ac:dyDescent="0.3">
      <c r="F419" s="1"/>
      <c r="H419" s="1"/>
      <c r="I419" s="1"/>
      <c r="J419" s="1"/>
      <c r="K419" s="1"/>
      <c r="L419" s="1"/>
      <c r="M419" s="1"/>
    </row>
    <row r="420" spans="6:13" ht="15" customHeight="1" x14ac:dyDescent="0.3">
      <c r="F420" s="1"/>
      <c r="H420" s="1"/>
      <c r="I420" s="1"/>
      <c r="J420" s="1"/>
      <c r="K420" s="1"/>
      <c r="L420" s="1"/>
      <c r="M420" s="1"/>
    </row>
    <row r="421" spans="6:13" ht="15" customHeight="1" x14ac:dyDescent="0.3">
      <c r="F421" s="1"/>
      <c r="H421" s="1"/>
      <c r="I421" s="1"/>
      <c r="J421" s="1"/>
      <c r="K421" s="1"/>
      <c r="L421" s="1"/>
      <c r="M421" s="1"/>
    </row>
    <row r="422" spans="6:13" ht="15" customHeight="1" x14ac:dyDescent="0.3">
      <c r="F422" s="1"/>
      <c r="H422" s="1"/>
      <c r="I422" s="1"/>
      <c r="J422" s="1"/>
      <c r="K422" s="1"/>
      <c r="L422" s="1"/>
      <c r="M422" s="1"/>
    </row>
    <row r="423" spans="6:13" ht="15" customHeight="1" x14ac:dyDescent="0.3">
      <c r="F423" s="1"/>
      <c r="H423" s="1"/>
      <c r="I423" s="1"/>
      <c r="J423" s="1"/>
      <c r="K423" s="1"/>
      <c r="L423" s="1"/>
      <c r="M423" s="1"/>
    </row>
    <row r="424" spans="6:13" ht="15" customHeight="1" x14ac:dyDescent="0.3">
      <c r="F424" s="1"/>
      <c r="H424" s="1"/>
      <c r="I424" s="1"/>
      <c r="J424" s="1"/>
      <c r="K424" s="1"/>
      <c r="L424" s="1"/>
      <c r="M424" s="1"/>
    </row>
    <row r="425" spans="6:13" ht="15" customHeight="1" x14ac:dyDescent="0.3">
      <c r="F425" s="1"/>
      <c r="H425" s="1"/>
      <c r="I425" s="1"/>
      <c r="J425" s="1"/>
      <c r="K425" s="1"/>
      <c r="L425" s="1"/>
      <c r="M425" s="1"/>
    </row>
    <row r="426" spans="6:13" ht="15" customHeight="1" x14ac:dyDescent="0.3">
      <c r="F426" s="1"/>
      <c r="H426" s="1"/>
      <c r="I426" s="1"/>
      <c r="J426" s="1"/>
      <c r="K426" s="1"/>
      <c r="L426" s="1"/>
      <c r="M426" s="1"/>
    </row>
    <row r="427" spans="6:13" ht="15" customHeight="1" x14ac:dyDescent="0.3">
      <c r="F427" s="1"/>
      <c r="H427" s="1"/>
      <c r="I427" s="1"/>
      <c r="J427" s="1"/>
      <c r="K427" s="1"/>
      <c r="L427" s="1"/>
      <c r="M427" s="1"/>
    </row>
    <row r="428" spans="6:13" ht="15" customHeight="1" x14ac:dyDescent="0.3">
      <c r="F428" s="1"/>
      <c r="H428" s="1"/>
      <c r="I428" s="1"/>
      <c r="J428" s="1"/>
      <c r="K428" s="1"/>
      <c r="L428" s="1"/>
      <c r="M428" s="1"/>
    </row>
    <row r="429" spans="6:13" ht="15" customHeight="1" x14ac:dyDescent="0.3">
      <c r="F429" s="1"/>
      <c r="H429" s="1"/>
      <c r="I429" s="1"/>
      <c r="J429" s="1"/>
      <c r="K429" s="1"/>
      <c r="L429" s="1"/>
      <c r="M429" s="1"/>
    </row>
    <row r="430" spans="6:13" ht="15" customHeight="1" x14ac:dyDescent="0.3">
      <c r="F430" s="1"/>
      <c r="H430" s="1"/>
      <c r="I430" s="1"/>
      <c r="J430" s="1"/>
      <c r="K430" s="1"/>
      <c r="L430" s="1"/>
      <c r="M430" s="1"/>
    </row>
    <row r="431" spans="6:13" ht="15" customHeight="1" x14ac:dyDescent="0.3">
      <c r="F431" s="1"/>
      <c r="H431" s="1"/>
      <c r="I431" s="1"/>
      <c r="J431" s="1"/>
      <c r="K431" s="1"/>
      <c r="L431" s="1"/>
      <c r="M431" s="1"/>
    </row>
    <row r="432" spans="6:13" ht="15" customHeight="1" x14ac:dyDescent="0.3">
      <c r="F432" s="1"/>
      <c r="H432" s="1"/>
      <c r="I432" s="1"/>
      <c r="J432" s="1"/>
      <c r="K432" s="1"/>
      <c r="L432" s="1"/>
      <c r="M432" s="1"/>
    </row>
    <row r="433" spans="6:13" ht="15" customHeight="1" x14ac:dyDescent="0.3">
      <c r="F433" s="1"/>
      <c r="H433" s="1"/>
      <c r="I433" s="1"/>
      <c r="J433" s="1"/>
      <c r="K433" s="1"/>
      <c r="L433" s="1"/>
      <c r="M433" s="1"/>
    </row>
    <row r="434" spans="6:13" ht="15" customHeight="1" x14ac:dyDescent="0.3">
      <c r="F434" s="1"/>
      <c r="H434" s="1"/>
      <c r="I434" s="1"/>
      <c r="J434" s="1"/>
      <c r="K434" s="1"/>
      <c r="L434" s="1"/>
      <c r="M434" s="1"/>
    </row>
    <row r="435" spans="6:13" ht="15" customHeight="1" x14ac:dyDescent="0.3">
      <c r="F435" s="1"/>
      <c r="H435" s="1"/>
      <c r="I435" s="1"/>
      <c r="J435" s="1"/>
      <c r="K435" s="1"/>
      <c r="L435" s="1"/>
      <c r="M435" s="1"/>
    </row>
    <row r="436" spans="6:13" ht="15" customHeight="1" x14ac:dyDescent="0.3">
      <c r="F436" s="1"/>
      <c r="H436" s="1"/>
      <c r="I436" s="1"/>
      <c r="J436" s="1"/>
      <c r="K436" s="1"/>
      <c r="L436" s="1"/>
      <c r="M436" s="1"/>
    </row>
    <row r="437" spans="6:13" ht="15" customHeight="1" x14ac:dyDescent="0.3">
      <c r="F437" s="1"/>
      <c r="H437" s="1"/>
      <c r="I437" s="1"/>
      <c r="J437" s="1"/>
      <c r="K437" s="1"/>
      <c r="L437" s="1"/>
      <c r="M437" s="1"/>
    </row>
    <row r="438" spans="6:13" ht="15" customHeight="1" x14ac:dyDescent="0.3">
      <c r="F438" s="1"/>
      <c r="H438" s="1"/>
      <c r="I438" s="1"/>
      <c r="J438" s="1"/>
      <c r="K438" s="1"/>
      <c r="L438" s="1"/>
      <c r="M438" s="1"/>
    </row>
    <row r="439" spans="6:13" ht="15" customHeight="1" x14ac:dyDescent="0.3">
      <c r="F439" s="1"/>
      <c r="H439" s="1"/>
      <c r="I439" s="1"/>
      <c r="J439" s="1"/>
      <c r="K439" s="1"/>
      <c r="L439" s="1"/>
      <c r="M439" s="1"/>
    </row>
    <row r="440" spans="6:13" ht="15" customHeight="1" x14ac:dyDescent="0.3">
      <c r="F440" s="1"/>
      <c r="H440" s="1"/>
      <c r="I440" s="1"/>
      <c r="J440" s="1"/>
      <c r="K440" s="1"/>
      <c r="L440" s="1"/>
      <c r="M440" s="1"/>
    </row>
    <row r="441" spans="6:13" ht="15" customHeight="1" x14ac:dyDescent="0.3">
      <c r="F441" s="1"/>
      <c r="H441" s="1"/>
      <c r="I441" s="1"/>
      <c r="J441" s="1"/>
      <c r="K441" s="1"/>
      <c r="L441" s="1"/>
      <c r="M441" s="1"/>
    </row>
    <row r="442" spans="6:13" ht="15" customHeight="1" x14ac:dyDescent="0.3">
      <c r="F442" s="1"/>
      <c r="H442" s="1"/>
      <c r="I442" s="1"/>
      <c r="J442" s="1"/>
      <c r="K442" s="1"/>
      <c r="L442" s="1"/>
      <c r="M442" s="1"/>
    </row>
    <row r="443" spans="6:13" ht="15" customHeight="1" x14ac:dyDescent="0.3">
      <c r="F443" s="1"/>
      <c r="H443" s="1"/>
      <c r="I443" s="1"/>
      <c r="J443" s="1"/>
      <c r="K443" s="1"/>
      <c r="L443" s="1"/>
      <c r="M443" s="1"/>
    </row>
    <row r="444" spans="6:13" ht="15" customHeight="1" x14ac:dyDescent="0.3">
      <c r="F444" s="1"/>
      <c r="H444" s="1"/>
      <c r="I444" s="1"/>
      <c r="J444" s="1"/>
      <c r="K444" s="1"/>
      <c r="L444" s="1"/>
      <c r="M444" s="1"/>
    </row>
    <row r="445" spans="6:13" ht="15" customHeight="1" x14ac:dyDescent="0.3">
      <c r="F445" s="1"/>
      <c r="H445" s="1"/>
      <c r="I445" s="1"/>
      <c r="J445" s="1"/>
      <c r="K445" s="1"/>
      <c r="L445" s="1"/>
      <c r="M445" s="1"/>
    </row>
    <row r="446" spans="6:13" ht="15" customHeight="1" x14ac:dyDescent="0.3">
      <c r="F446" s="1"/>
      <c r="H446" s="1"/>
      <c r="I446" s="1"/>
      <c r="J446" s="1"/>
      <c r="K446" s="1"/>
      <c r="L446" s="1"/>
      <c r="M446" s="1"/>
    </row>
    <row r="447" spans="6:13" ht="15" customHeight="1" x14ac:dyDescent="0.3">
      <c r="F447" s="1"/>
      <c r="H447" s="1"/>
      <c r="I447" s="1"/>
      <c r="J447" s="1"/>
      <c r="K447" s="1"/>
      <c r="L447" s="1"/>
      <c r="M447" s="1"/>
    </row>
    <row r="448" spans="6:13" ht="15" customHeight="1" x14ac:dyDescent="0.3">
      <c r="F448" s="1"/>
      <c r="H448" s="1"/>
      <c r="I448" s="1"/>
      <c r="J448" s="1"/>
      <c r="K448" s="1"/>
      <c r="L448" s="1"/>
      <c r="M448" s="1"/>
    </row>
    <row r="449" spans="6:13" ht="15" customHeight="1" x14ac:dyDescent="0.3">
      <c r="F449" s="1"/>
      <c r="H449" s="1"/>
      <c r="I449" s="1"/>
      <c r="J449" s="1"/>
      <c r="K449" s="1"/>
      <c r="L449" s="1"/>
      <c r="M449" s="1"/>
    </row>
    <row r="450" spans="6:13" ht="15" customHeight="1" x14ac:dyDescent="0.3">
      <c r="F450" s="1"/>
      <c r="H450" s="1"/>
      <c r="I450" s="1"/>
      <c r="J450" s="1"/>
      <c r="K450" s="1"/>
      <c r="L450" s="1"/>
      <c r="M450" s="1"/>
    </row>
    <row r="451" spans="6:13" ht="15" customHeight="1" x14ac:dyDescent="0.3">
      <c r="F451" s="1"/>
      <c r="H451" s="1"/>
      <c r="I451" s="1"/>
      <c r="J451" s="1"/>
      <c r="K451" s="1"/>
      <c r="L451" s="1"/>
      <c r="M451" s="1"/>
    </row>
    <row r="452" spans="6:13" ht="15" customHeight="1" x14ac:dyDescent="0.3">
      <c r="F452" s="1"/>
      <c r="H452" s="1"/>
      <c r="I452" s="1"/>
      <c r="J452" s="1"/>
      <c r="K452" s="1"/>
      <c r="L452" s="1"/>
      <c r="M452" s="1"/>
    </row>
    <row r="453" spans="6:13" ht="15" customHeight="1" x14ac:dyDescent="0.3">
      <c r="F453" s="1"/>
      <c r="H453" s="1"/>
      <c r="I453" s="1"/>
      <c r="J453" s="1"/>
      <c r="K453" s="1"/>
      <c r="L453" s="1"/>
      <c r="M453" s="1"/>
    </row>
    <row r="454" spans="6:13" ht="15" customHeight="1" x14ac:dyDescent="0.3">
      <c r="F454" s="1"/>
      <c r="H454" s="1"/>
      <c r="I454" s="1"/>
      <c r="J454" s="1"/>
      <c r="K454" s="1"/>
      <c r="L454" s="1"/>
      <c r="M454" s="1"/>
    </row>
    <row r="455" spans="6:13" ht="15" customHeight="1" x14ac:dyDescent="0.3">
      <c r="F455" s="1"/>
      <c r="H455" s="1"/>
      <c r="I455" s="1"/>
      <c r="J455" s="1"/>
      <c r="K455" s="1"/>
      <c r="L455" s="1"/>
      <c r="M455" s="1"/>
    </row>
    <row r="456" spans="6:13" ht="15" customHeight="1" x14ac:dyDescent="0.3">
      <c r="F456" s="1"/>
      <c r="H456" s="1"/>
      <c r="I456" s="1"/>
      <c r="J456" s="1"/>
      <c r="K456" s="1"/>
      <c r="L456" s="1"/>
      <c r="M456" s="1"/>
    </row>
    <row r="457" spans="6:13" ht="15" customHeight="1" x14ac:dyDescent="0.3">
      <c r="F457" s="1"/>
      <c r="H457" s="1"/>
      <c r="I457" s="1"/>
      <c r="J457" s="1"/>
      <c r="K457" s="1"/>
      <c r="L457" s="1"/>
      <c r="M457" s="1"/>
    </row>
    <row r="458" spans="6:13" ht="15" customHeight="1" x14ac:dyDescent="0.3">
      <c r="F458" s="1"/>
      <c r="H458" s="1"/>
      <c r="I458" s="1"/>
      <c r="J458" s="1"/>
      <c r="K458" s="1"/>
      <c r="L458" s="1"/>
      <c r="M458" s="1"/>
    </row>
    <row r="459" spans="6:13" ht="15" customHeight="1" x14ac:dyDescent="0.3">
      <c r="F459" s="1"/>
      <c r="H459" s="1"/>
      <c r="I459" s="1"/>
      <c r="J459" s="1"/>
      <c r="K459" s="1"/>
      <c r="L459" s="1"/>
      <c r="M459" s="1"/>
    </row>
    <row r="460" spans="6:13" ht="15" customHeight="1" x14ac:dyDescent="0.3">
      <c r="F460" s="1"/>
      <c r="H460" s="1"/>
      <c r="I460" s="1"/>
      <c r="J460" s="1"/>
      <c r="K460" s="1"/>
      <c r="L460" s="1"/>
      <c r="M460" s="1"/>
    </row>
    <row r="461" spans="6:13" ht="15" customHeight="1" x14ac:dyDescent="0.3">
      <c r="F461" s="1"/>
      <c r="H461" s="1"/>
      <c r="I461" s="1"/>
      <c r="J461" s="1"/>
      <c r="K461" s="1"/>
      <c r="L461" s="1"/>
      <c r="M461" s="1"/>
    </row>
    <row r="462" spans="6:13" ht="15" customHeight="1" x14ac:dyDescent="0.3">
      <c r="F462" s="1"/>
      <c r="H462" s="1"/>
      <c r="I462" s="1"/>
      <c r="J462" s="1"/>
      <c r="K462" s="1"/>
      <c r="L462" s="1"/>
      <c r="M462" s="1"/>
    </row>
    <row r="463" spans="6:13" ht="15" customHeight="1" x14ac:dyDescent="0.3">
      <c r="F463" s="1"/>
      <c r="H463" s="1"/>
      <c r="I463" s="1"/>
      <c r="J463" s="1"/>
      <c r="K463" s="1"/>
      <c r="L463" s="1"/>
      <c r="M463" s="1"/>
    </row>
    <row r="464" spans="6:13" ht="15" customHeight="1" x14ac:dyDescent="0.3">
      <c r="F464" s="1"/>
      <c r="H464" s="1"/>
      <c r="I464" s="1"/>
      <c r="J464" s="1"/>
      <c r="K464" s="1"/>
      <c r="L464" s="1"/>
      <c r="M464" s="1"/>
    </row>
    <row r="465" spans="6:13" ht="15" customHeight="1" x14ac:dyDescent="0.3">
      <c r="F465" s="1"/>
      <c r="H465" s="1"/>
      <c r="I465" s="1"/>
      <c r="J465" s="1"/>
      <c r="K465" s="1"/>
      <c r="L465" s="1"/>
      <c r="M465" s="1"/>
    </row>
    <row r="466" spans="6:13" ht="15" customHeight="1" x14ac:dyDescent="0.3">
      <c r="F466" s="1"/>
      <c r="H466" s="1"/>
      <c r="I466" s="1"/>
      <c r="J466" s="1"/>
      <c r="K466" s="1"/>
      <c r="L466" s="1"/>
      <c r="M466" s="1"/>
    </row>
    <row r="467" spans="6:13" ht="15" customHeight="1" x14ac:dyDescent="0.3">
      <c r="F467" s="1"/>
      <c r="H467" s="1"/>
      <c r="I467" s="1"/>
      <c r="J467" s="1"/>
      <c r="K467" s="1"/>
      <c r="L467" s="1"/>
      <c r="M467" s="1"/>
    </row>
    <row r="468" spans="6:13" ht="15" customHeight="1" x14ac:dyDescent="0.3">
      <c r="F468" s="1"/>
      <c r="H468" s="1"/>
      <c r="I468" s="1"/>
      <c r="J468" s="1"/>
      <c r="K468" s="1"/>
      <c r="L468" s="1"/>
      <c r="M468" s="1"/>
    </row>
    <row r="469" spans="6:13" ht="15" customHeight="1" x14ac:dyDescent="0.3">
      <c r="F469" s="1"/>
      <c r="H469" s="1"/>
      <c r="I469" s="1"/>
      <c r="J469" s="1"/>
      <c r="K469" s="1"/>
      <c r="L469" s="1"/>
      <c r="M469" s="1"/>
    </row>
    <row r="470" spans="6:13" ht="15" customHeight="1" x14ac:dyDescent="0.3">
      <c r="F470" s="1"/>
      <c r="H470" s="1"/>
      <c r="I470" s="1"/>
      <c r="J470" s="1"/>
      <c r="K470" s="1"/>
      <c r="L470" s="1"/>
      <c r="M470" s="1"/>
    </row>
    <row r="471" spans="6:13" ht="15" customHeight="1" x14ac:dyDescent="0.3">
      <c r="F471" s="1"/>
      <c r="H471" s="1"/>
      <c r="I471" s="1"/>
      <c r="J471" s="1"/>
      <c r="K471" s="1"/>
      <c r="L471" s="1"/>
      <c r="M471" s="1"/>
    </row>
    <row r="472" spans="6:13" ht="15" customHeight="1" x14ac:dyDescent="0.3">
      <c r="F472" s="1"/>
      <c r="H472" s="1"/>
      <c r="I472" s="1"/>
      <c r="J472" s="1"/>
      <c r="K472" s="1"/>
      <c r="L472" s="1"/>
      <c r="M472" s="1"/>
    </row>
    <row r="473" spans="6:13" ht="15" customHeight="1" x14ac:dyDescent="0.3">
      <c r="F473" s="1"/>
      <c r="H473" s="1"/>
      <c r="I473" s="1"/>
      <c r="J473" s="1"/>
      <c r="K473" s="1"/>
      <c r="L473" s="1"/>
      <c r="M473" s="1"/>
    </row>
    <row r="474" spans="6:13" ht="15" customHeight="1" x14ac:dyDescent="0.3">
      <c r="F474" s="1"/>
      <c r="H474" s="1"/>
      <c r="I474" s="1"/>
      <c r="J474" s="1"/>
      <c r="K474" s="1"/>
      <c r="L474" s="1"/>
      <c r="M474" s="1"/>
    </row>
    <row r="475" spans="6:13" ht="15" customHeight="1" x14ac:dyDescent="0.3">
      <c r="F475" s="1"/>
      <c r="H475" s="1"/>
      <c r="I475" s="1"/>
      <c r="J475" s="1"/>
      <c r="K475" s="1"/>
      <c r="L475" s="1"/>
      <c r="M475" s="1"/>
    </row>
    <row r="476" spans="6:13" ht="15" customHeight="1" x14ac:dyDescent="0.3">
      <c r="F476" s="1"/>
      <c r="H476" s="1"/>
      <c r="I476" s="1"/>
      <c r="J476" s="1"/>
      <c r="K476" s="1"/>
      <c r="L476" s="1"/>
      <c r="M476" s="1"/>
    </row>
    <row r="477" spans="6:13" ht="15" customHeight="1" x14ac:dyDescent="0.3">
      <c r="F477" s="1"/>
      <c r="H477" s="1"/>
      <c r="I477" s="1"/>
      <c r="J477" s="1"/>
      <c r="K477" s="1"/>
      <c r="L477" s="1"/>
      <c r="M477" s="1"/>
    </row>
    <row r="478" spans="6:13" ht="15" customHeight="1" x14ac:dyDescent="0.3">
      <c r="F478" s="1"/>
      <c r="H478" s="1"/>
      <c r="I478" s="1"/>
      <c r="J478" s="1"/>
      <c r="K478" s="1"/>
      <c r="L478" s="1"/>
      <c r="M478" s="1"/>
    </row>
    <row r="479" spans="6:13" ht="15" customHeight="1" x14ac:dyDescent="0.3">
      <c r="F479" s="1"/>
      <c r="H479" s="1"/>
      <c r="I479" s="1"/>
      <c r="J479" s="1"/>
      <c r="K479" s="1"/>
      <c r="L479" s="1"/>
      <c r="M479" s="1"/>
    </row>
    <row r="480" spans="6:13" ht="15" customHeight="1" x14ac:dyDescent="0.3">
      <c r="F480" s="1"/>
      <c r="H480" s="1"/>
      <c r="I480" s="1"/>
      <c r="J480" s="1"/>
      <c r="K480" s="1"/>
      <c r="L480" s="1"/>
      <c r="M480" s="1"/>
    </row>
    <row r="481" spans="6:13" ht="15" customHeight="1" x14ac:dyDescent="0.3">
      <c r="F481" s="1"/>
      <c r="H481" s="1"/>
      <c r="I481" s="1"/>
      <c r="J481" s="1"/>
      <c r="K481" s="1"/>
      <c r="L481" s="1"/>
      <c r="M481" s="1"/>
    </row>
    <row r="482" spans="6:13" ht="15" customHeight="1" x14ac:dyDescent="0.3">
      <c r="F482" s="1"/>
      <c r="H482" s="1"/>
      <c r="I482" s="1"/>
      <c r="J482" s="1"/>
      <c r="K482" s="1"/>
      <c r="L482" s="1"/>
      <c r="M482" s="1"/>
    </row>
    <row r="483" spans="6:13" ht="15" customHeight="1" x14ac:dyDescent="0.3">
      <c r="F483" s="1"/>
      <c r="H483" s="1"/>
      <c r="I483" s="1"/>
      <c r="J483" s="1"/>
      <c r="K483" s="1"/>
      <c r="L483" s="1"/>
      <c r="M483" s="1"/>
    </row>
    <row r="484" spans="6:13" ht="15" customHeight="1" x14ac:dyDescent="0.3">
      <c r="F484" s="1"/>
      <c r="H484" s="1"/>
      <c r="I484" s="1"/>
      <c r="J484" s="1"/>
      <c r="K484" s="1"/>
      <c r="L484" s="1"/>
      <c r="M484" s="1"/>
    </row>
    <row r="485" spans="6:13" ht="15" customHeight="1" x14ac:dyDescent="0.3">
      <c r="F485" s="1"/>
      <c r="H485" s="1"/>
      <c r="I485" s="1"/>
      <c r="J485" s="1"/>
      <c r="K485" s="1"/>
      <c r="L485" s="1"/>
      <c r="M485" s="1"/>
    </row>
    <row r="486" spans="6:13" ht="15" customHeight="1" x14ac:dyDescent="0.3">
      <c r="F486" s="1"/>
      <c r="H486" s="1"/>
      <c r="I486" s="1"/>
      <c r="J486" s="1"/>
      <c r="K486" s="1"/>
      <c r="L486" s="1"/>
      <c r="M486" s="1"/>
    </row>
    <row r="487" spans="6:13" ht="15" customHeight="1" x14ac:dyDescent="0.3">
      <c r="F487" s="1"/>
      <c r="H487" s="1"/>
      <c r="I487" s="1"/>
      <c r="J487" s="1"/>
      <c r="K487" s="1"/>
      <c r="L487" s="1"/>
      <c r="M487" s="1"/>
    </row>
    <row r="488" spans="6:13" ht="15" customHeight="1" x14ac:dyDescent="0.3">
      <c r="F488" s="1"/>
      <c r="H488" s="1"/>
      <c r="I488" s="1"/>
      <c r="J488" s="1"/>
      <c r="K488" s="1"/>
      <c r="L488" s="1"/>
      <c r="M488" s="1"/>
    </row>
    <row r="489" spans="6:13" ht="15" customHeight="1" x14ac:dyDescent="0.3">
      <c r="F489" s="1"/>
      <c r="H489" s="1"/>
      <c r="I489" s="1"/>
      <c r="J489" s="1"/>
      <c r="K489" s="1"/>
      <c r="L489" s="1"/>
      <c r="M489" s="1"/>
    </row>
    <row r="490" spans="6:13" ht="15" customHeight="1" x14ac:dyDescent="0.3">
      <c r="F490" s="1"/>
      <c r="H490" s="1"/>
      <c r="I490" s="1"/>
      <c r="J490" s="1"/>
      <c r="K490" s="1"/>
      <c r="L490" s="1"/>
      <c r="M490" s="1"/>
    </row>
    <row r="491" spans="6:13" ht="15" customHeight="1" x14ac:dyDescent="0.3">
      <c r="F491" s="1"/>
      <c r="H491" s="1"/>
      <c r="I491" s="1"/>
      <c r="J491" s="1"/>
      <c r="K491" s="1"/>
      <c r="L491" s="1"/>
      <c r="M491" s="1"/>
    </row>
    <row r="492" spans="6:13" ht="15" customHeight="1" x14ac:dyDescent="0.3">
      <c r="F492" s="1"/>
      <c r="H492" s="1"/>
      <c r="I492" s="1"/>
      <c r="J492" s="1"/>
      <c r="K492" s="1"/>
      <c r="L492" s="1"/>
      <c r="M492" s="1"/>
    </row>
    <row r="493" spans="6:13" ht="15" customHeight="1" x14ac:dyDescent="0.3">
      <c r="F493" s="1"/>
      <c r="H493" s="1"/>
      <c r="I493" s="1"/>
      <c r="J493" s="1"/>
      <c r="K493" s="1"/>
      <c r="L493" s="1"/>
      <c r="M493" s="1"/>
    </row>
    <row r="494" spans="6:13" ht="15" customHeight="1" x14ac:dyDescent="0.3">
      <c r="F494" s="1"/>
      <c r="H494" s="1"/>
      <c r="I494" s="1"/>
      <c r="J494" s="1"/>
      <c r="K494" s="1"/>
      <c r="L494" s="1"/>
      <c r="M494" s="1"/>
    </row>
    <row r="495" spans="6:13" ht="15" customHeight="1" x14ac:dyDescent="0.3">
      <c r="F495" s="1"/>
      <c r="H495" s="1"/>
      <c r="I495" s="1"/>
      <c r="J495" s="1"/>
      <c r="K495" s="1"/>
      <c r="L495" s="1"/>
      <c r="M495" s="1"/>
    </row>
    <row r="496" spans="6:13" ht="15" customHeight="1" x14ac:dyDescent="0.3">
      <c r="F496" s="1"/>
      <c r="H496" s="1"/>
      <c r="I496" s="1"/>
      <c r="J496" s="1"/>
      <c r="K496" s="1"/>
      <c r="L496" s="1"/>
      <c r="M496" s="1"/>
    </row>
    <row r="497" spans="6:13" ht="15" customHeight="1" x14ac:dyDescent="0.3">
      <c r="F497" s="1"/>
      <c r="H497" s="1"/>
      <c r="I497" s="1"/>
      <c r="J497" s="1"/>
      <c r="K497" s="1"/>
      <c r="L497" s="1"/>
      <c r="M497" s="1"/>
    </row>
    <row r="498" spans="6:13" ht="15" customHeight="1" x14ac:dyDescent="0.3">
      <c r="F498" s="1"/>
      <c r="H498" s="1"/>
      <c r="I498" s="1"/>
      <c r="J498" s="1"/>
      <c r="K498" s="1"/>
      <c r="L498" s="1"/>
      <c r="M498" s="1"/>
    </row>
    <row r="499" spans="6:13" ht="15" customHeight="1" x14ac:dyDescent="0.3">
      <c r="F499" s="1"/>
      <c r="H499" s="1"/>
      <c r="I499" s="1"/>
      <c r="J499" s="1"/>
      <c r="K499" s="1"/>
      <c r="L499" s="1"/>
      <c r="M499" s="1"/>
    </row>
    <row r="500" spans="6:13" ht="15" customHeight="1" x14ac:dyDescent="0.3">
      <c r="F500" s="1"/>
      <c r="H500" s="1"/>
      <c r="I500" s="1"/>
      <c r="J500" s="1"/>
      <c r="K500" s="1"/>
      <c r="L500" s="1"/>
      <c r="M500" s="1"/>
    </row>
    <row r="501" spans="6:13" ht="15" customHeight="1" x14ac:dyDescent="0.3">
      <c r="F501" s="1"/>
      <c r="H501" s="1"/>
      <c r="I501" s="1"/>
      <c r="J501" s="1"/>
      <c r="K501" s="1"/>
      <c r="L501" s="1"/>
      <c r="M501" s="1"/>
    </row>
    <row r="502" spans="6:13" ht="15" customHeight="1" x14ac:dyDescent="0.3">
      <c r="F502" s="1"/>
      <c r="H502" s="1"/>
      <c r="I502" s="1"/>
      <c r="J502" s="1"/>
      <c r="K502" s="1"/>
      <c r="L502" s="1"/>
      <c r="M502" s="1"/>
    </row>
    <row r="503" spans="6:13" x14ac:dyDescent="0.3">
      <c r="F503" s="1"/>
      <c r="H503" s="1"/>
      <c r="I503" s="1"/>
      <c r="J503" s="1"/>
      <c r="K503" s="1"/>
      <c r="L503" s="1"/>
      <c r="M503" s="1"/>
    </row>
    <row r="504" spans="6:13" x14ac:dyDescent="0.3">
      <c r="F504" s="1"/>
      <c r="H504" s="1"/>
      <c r="I504" s="1"/>
      <c r="J504" s="1"/>
      <c r="K504" s="1"/>
      <c r="L504" s="1"/>
      <c r="M504" s="1"/>
    </row>
    <row r="505" spans="6:13" x14ac:dyDescent="0.3">
      <c r="F505" s="1"/>
      <c r="H505" s="1"/>
      <c r="I505" s="1"/>
      <c r="J505" s="1"/>
      <c r="K505" s="1"/>
      <c r="L505" s="1"/>
      <c r="M505" s="1"/>
    </row>
    <row r="506" spans="6:13" x14ac:dyDescent="0.3">
      <c r="F506" s="1"/>
      <c r="H506" s="1"/>
      <c r="I506" s="1"/>
      <c r="J506" s="1"/>
      <c r="K506" s="1"/>
      <c r="L506" s="1"/>
      <c r="M506" s="1"/>
    </row>
    <row r="507" spans="6:13" x14ac:dyDescent="0.3">
      <c r="F507" s="1"/>
      <c r="H507" s="1"/>
      <c r="I507" s="1"/>
      <c r="J507" s="1"/>
      <c r="K507" s="1"/>
      <c r="L507" s="1"/>
      <c r="M507" s="1"/>
    </row>
    <row r="508" spans="6:13" x14ac:dyDescent="0.3">
      <c r="F508" s="1"/>
      <c r="H508" s="1"/>
      <c r="I508" s="1"/>
      <c r="J508" s="1"/>
      <c r="K508" s="1"/>
      <c r="L508" s="1"/>
      <c r="M508" s="1"/>
    </row>
    <row r="509" spans="6:13" x14ac:dyDescent="0.3">
      <c r="F509" s="1"/>
      <c r="H509" s="1"/>
      <c r="I509" s="1"/>
      <c r="J509" s="1"/>
      <c r="K509" s="1"/>
      <c r="L509" s="1"/>
      <c r="M509" s="1"/>
    </row>
    <row r="510" spans="6:13" x14ac:dyDescent="0.3">
      <c r="F510" s="1"/>
      <c r="H510" s="1"/>
      <c r="I510" s="1"/>
      <c r="J510" s="1"/>
      <c r="K510" s="1"/>
      <c r="L510" s="1"/>
      <c r="M510" s="1"/>
    </row>
    <row r="511" spans="6:13" x14ac:dyDescent="0.3">
      <c r="F511" s="1"/>
      <c r="H511" s="1"/>
      <c r="I511" s="1"/>
      <c r="J511" s="1"/>
      <c r="K511" s="1"/>
      <c r="L511" s="1"/>
      <c r="M511" s="1"/>
    </row>
    <row r="512" spans="6:13" x14ac:dyDescent="0.3">
      <c r="F512" s="1"/>
      <c r="H512" s="1"/>
      <c r="I512" s="1"/>
      <c r="J512" s="1"/>
      <c r="K512" s="1"/>
      <c r="L512" s="1"/>
      <c r="M512" s="1"/>
    </row>
    <row r="513" spans="6:13" x14ac:dyDescent="0.3">
      <c r="F513" s="1"/>
      <c r="H513" s="1"/>
      <c r="I513" s="1"/>
      <c r="J513" s="1"/>
      <c r="K513" s="1"/>
      <c r="L513" s="1"/>
      <c r="M513" s="1"/>
    </row>
    <row r="514" spans="6:13" x14ac:dyDescent="0.3">
      <c r="F514" s="1"/>
      <c r="H514" s="1"/>
      <c r="I514" s="1"/>
      <c r="J514" s="1"/>
      <c r="K514" s="1"/>
      <c r="L514" s="1"/>
      <c r="M514" s="1"/>
    </row>
    <row r="515" spans="6:13" x14ac:dyDescent="0.3">
      <c r="F515" s="1"/>
      <c r="H515" s="1"/>
      <c r="I515" s="1"/>
      <c r="J515" s="1"/>
      <c r="K515" s="1"/>
      <c r="L515" s="1"/>
      <c r="M515" s="1"/>
    </row>
    <row r="516" spans="6:13" x14ac:dyDescent="0.3">
      <c r="F516" s="1"/>
      <c r="H516" s="1"/>
      <c r="I516" s="1"/>
      <c r="J516" s="1"/>
      <c r="K516" s="1"/>
      <c r="L516" s="1"/>
      <c r="M516" s="1"/>
    </row>
    <row r="517" spans="6:13" x14ac:dyDescent="0.3">
      <c r="F517" s="1"/>
      <c r="H517" s="1"/>
      <c r="I517" s="1"/>
      <c r="J517" s="1"/>
      <c r="K517" s="1"/>
      <c r="L517" s="1"/>
      <c r="M517" s="1"/>
    </row>
    <row r="518" spans="6:13" x14ac:dyDescent="0.3">
      <c r="F518" s="1"/>
      <c r="H518" s="1"/>
      <c r="I518" s="1"/>
      <c r="J518" s="1"/>
      <c r="K518" s="1"/>
      <c r="L518" s="1"/>
      <c r="M518" s="1"/>
    </row>
    <row r="519" spans="6:13" x14ac:dyDescent="0.3">
      <c r="F519" s="1"/>
      <c r="H519" s="1"/>
      <c r="I519" s="1"/>
      <c r="J519" s="1"/>
      <c r="K519" s="1"/>
      <c r="L519" s="1"/>
      <c r="M519" s="1"/>
    </row>
    <row r="520" spans="6:13" x14ac:dyDescent="0.3">
      <c r="F520" s="1"/>
      <c r="H520" s="1"/>
      <c r="I520" s="1"/>
      <c r="J520" s="1"/>
      <c r="K520" s="1"/>
      <c r="L520" s="1"/>
      <c r="M520" s="1"/>
    </row>
    <row r="521" spans="6:13" x14ac:dyDescent="0.3">
      <c r="F521" s="1"/>
      <c r="H521" s="1"/>
      <c r="I521" s="1"/>
      <c r="J521" s="1"/>
      <c r="K521" s="1"/>
      <c r="L521" s="1"/>
      <c r="M521" s="1"/>
    </row>
    <row r="522" spans="6:13" x14ac:dyDescent="0.3">
      <c r="F522" s="1"/>
      <c r="H522" s="1"/>
      <c r="I522" s="1"/>
      <c r="J522" s="1"/>
      <c r="K522" s="1"/>
      <c r="L522" s="1"/>
      <c r="M522" s="1"/>
    </row>
    <row r="523" spans="6:13" x14ac:dyDescent="0.3">
      <c r="F523" s="1"/>
      <c r="H523" s="1"/>
      <c r="I523" s="1"/>
      <c r="J523" s="1"/>
      <c r="K523" s="1"/>
      <c r="L523" s="1"/>
      <c r="M523" s="1"/>
    </row>
    <row r="524" spans="6:13" x14ac:dyDescent="0.3">
      <c r="F524" s="1"/>
      <c r="H524" s="1"/>
      <c r="I524" s="1"/>
      <c r="J524" s="1"/>
      <c r="K524" s="1"/>
      <c r="L524" s="1"/>
      <c r="M524" s="1"/>
    </row>
    <row r="525" spans="6:13" x14ac:dyDescent="0.3">
      <c r="F525" s="1"/>
      <c r="H525" s="1"/>
      <c r="I525" s="1"/>
      <c r="J525" s="1"/>
      <c r="K525" s="1"/>
      <c r="L525" s="1"/>
      <c r="M525" s="1"/>
    </row>
    <row r="526" spans="6:13" x14ac:dyDescent="0.3">
      <c r="F526" s="1"/>
      <c r="H526" s="1"/>
      <c r="I526" s="1"/>
      <c r="J526" s="1"/>
      <c r="K526" s="1"/>
      <c r="L526" s="1"/>
      <c r="M526" s="1"/>
    </row>
    <row r="527" spans="6:13" x14ac:dyDescent="0.3">
      <c r="F527" s="1"/>
      <c r="H527" s="1"/>
      <c r="I527" s="1"/>
      <c r="J527" s="1"/>
      <c r="K527" s="1"/>
      <c r="L527" s="1"/>
      <c r="M527" s="1"/>
    </row>
    <row r="528" spans="6:13" x14ac:dyDescent="0.3">
      <c r="F528" s="1"/>
      <c r="H528" s="1"/>
      <c r="I528" s="1"/>
      <c r="J528" s="1"/>
      <c r="K528" s="1"/>
      <c r="L528" s="1"/>
      <c r="M528" s="1"/>
    </row>
    <row r="529" spans="6:13" x14ac:dyDescent="0.3">
      <c r="F529" s="1"/>
      <c r="H529" s="1"/>
      <c r="I529" s="1"/>
      <c r="J529" s="1"/>
      <c r="K529" s="1"/>
      <c r="L529" s="1"/>
      <c r="M529" s="1"/>
    </row>
    <row r="530" spans="6:13" x14ac:dyDescent="0.3">
      <c r="F530" s="1"/>
      <c r="H530" s="1"/>
      <c r="I530" s="1"/>
      <c r="J530" s="1"/>
      <c r="K530" s="1"/>
      <c r="L530" s="1"/>
      <c r="M530" s="1"/>
    </row>
    <row r="531" spans="6:13" x14ac:dyDescent="0.3">
      <c r="F531" s="1"/>
      <c r="H531" s="1"/>
      <c r="I531" s="1"/>
      <c r="J531" s="1"/>
      <c r="K531" s="1"/>
      <c r="L531" s="1"/>
      <c r="M531" s="1"/>
    </row>
    <row r="532" spans="6:13" x14ac:dyDescent="0.3">
      <c r="F532" s="1"/>
      <c r="H532" s="1"/>
      <c r="I532" s="1"/>
      <c r="J532" s="1"/>
      <c r="K532" s="1"/>
      <c r="L532" s="1"/>
      <c r="M532" s="1"/>
    </row>
    <row r="533" spans="6:13" x14ac:dyDescent="0.3">
      <c r="F533" s="1"/>
      <c r="H533" s="1"/>
      <c r="I533" s="1"/>
      <c r="J533" s="1"/>
      <c r="K533" s="1"/>
      <c r="L533" s="1"/>
      <c r="M533" s="1"/>
    </row>
    <row r="534" spans="6:13" x14ac:dyDescent="0.3">
      <c r="F534" s="1"/>
      <c r="H534" s="1"/>
      <c r="I534" s="1"/>
      <c r="J534" s="1"/>
      <c r="K534" s="1"/>
      <c r="L534" s="1"/>
      <c r="M534" s="1"/>
    </row>
    <row r="535" spans="6:13" x14ac:dyDescent="0.3">
      <c r="F535" s="1"/>
      <c r="H535" s="1"/>
      <c r="I535" s="1"/>
      <c r="J535" s="1"/>
      <c r="K535" s="1"/>
      <c r="L535" s="1"/>
      <c r="M535" s="1"/>
    </row>
    <row r="536" spans="6:13" x14ac:dyDescent="0.3">
      <c r="F536" s="1"/>
      <c r="H536" s="1"/>
      <c r="I536" s="1"/>
      <c r="J536" s="1"/>
      <c r="K536" s="1"/>
      <c r="L536" s="1"/>
      <c r="M536" s="1"/>
    </row>
    <row r="537" spans="6:13" x14ac:dyDescent="0.3">
      <c r="F537" s="1"/>
      <c r="H537" s="1"/>
      <c r="I537" s="1"/>
      <c r="J537" s="1"/>
      <c r="K537" s="1"/>
      <c r="L537" s="1"/>
      <c r="M537" s="1"/>
    </row>
    <row r="538" spans="6:13" x14ac:dyDescent="0.3">
      <c r="F538" s="1"/>
      <c r="H538" s="1"/>
      <c r="I538" s="1"/>
      <c r="J538" s="1"/>
      <c r="K538" s="1"/>
      <c r="L538" s="1"/>
      <c r="M538" s="1"/>
    </row>
    <row r="539" spans="6:13" x14ac:dyDescent="0.3">
      <c r="F539" s="1"/>
      <c r="H539" s="1"/>
      <c r="I539" s="1"/>
      <c r="J539" s="1"/>
      <c r="K539" s="1"/>
      <c r="L539" s="1"/>
      <c r="M539" s="1"/>
    </row>
    <row r="540" spans="6:13" x14ac:dyDescent="0.3">
      <c r="F540" s="1"/>
      <c r="H540" s="1"/>
      <c r="I540" s="1"/>
      <c r="J540" s="1"/>
      <c r="K540" s="1"/>
      <c r="L540" s="1"/>
      <c r="M540" s="1"/>
    </row>
    <row r="541" spans="6:13" x14ac:dyDescent="0.3">
      <c r="F541" s="1"/>
      <c r="H541" s="1"/>
      <c r="I541" s="1"/>
      <c r="J541" s="1"/>
      <c r="K541" s="1"/>
      <c r="L541" s="1"/>
      <c r="M541" s="1"/>
    </row>
    <row r="542" spans="6:13" x14ac:dyDescent="0.3">
      <c r="F542" s="1"/>
      <c r="H542" s="1"/>
      <c r="I542" s="1"/>
      <c r="J542" s="1"/>
      <c r="K542" s="1"/>
      <c r="L542" s="1"/>
      <c r="M542" s="1"/>
    </row>
    <row r="543" spans="6:13" x14ac:dyDescent="0.3">
      <c r="F543" s="1"/>
      <c r="H543" s="1"/>
      <c r="I543" s="1"/>
      <c r="J543" s="1"/>
      <c r="K543" s="1"/>
      <c r="L543" s="1"/>
      <c r="M543" s="1"/>
    </row>
    <row r="544" spans="6:13" x14ac:dyDescent="0.3">
      <c r="F544" s="1"/>
      <c r="H544" s="1"/>
      <c r="I544" s="1"/>
      <c r="J544" s="1"/>
      <c r="K544" s="1"/>
      <c r="L544" s="1"/>
      <c r="M544" s="1"/>
    </row>
    <row r="545" spans="6:13" x14ac:dyDescent="0.3">
      <c r="F545" s="1"/>
      <c r="H545" s="1"/>
      <c r="I545" s="1"/>
      <c r="J545" s="1"/>
      <c r="K545" s="1"/>
      <c r="L545" s="1"/>
      <c r="M545" s="1"/>
    </row>
    <row r="546" spans="6:13" x14ac:dyDescent="0.3">
      <c r="F546" s="1"/>
      <c r="H546" s="1"/>
      <c r="I546" s="1"/>
      <c r="J546" s="1"/>
      <c r="K546" s="1"/>
      <c r="L546" s="1"/>
      <c r="M546" s="1"/>
    </row>
    <row r="547" spans="6:13" x14ac:dyDescent="0.3">
      <c r="F547" s="1"/>
      <c r="H547" s="1"/>
      <c r="I547" s="1"/>
      <c r="J547" s="1"/>
      <c r="K547" s="1"/>
      <c r="L547" s="1"/>
      <c r="M547" s="1"/>
    </row>
    <row r="548" spans="6:13" x14ac:dyDescent="0.3">
      <c r="F548" s="1"/>
      <c r="H548" s="1"/>
      <c r="I548" s="1"/>
      <c r="J548" s="1"/>
      <c r="K548" s="1"/>
      <c r="L548" s="1"/>
      <c r="M548" s="1"/>
    </row>
    <row r="549" spans="6:13" x14ac:dyDescent="0.3">
      <c r="F549" s="1"/>
      <c r="H549" s="1"/>
      <c r="I549" s="1"/>
      <c r="J549" s="1"/>
      <c r="K549" s="1"/>
      <c r="L549" s="1"/>
      <c r="M549" s="1"/>
    </row>
    <row r="550" spans="6:13" x14ac:dyDescent="0.3">
      <c r="F550" s="1"/>
      <c r="H550" s="1"/>
      <c r="I550" s="1"/>
      <c r="J550" s="1"/>
      <c r="K550" s="1"/>
      <c r="L550" s="1"/>
      <c r="M550" s="1"/>
    </row>
    <row r="551" spans="6:13" x14ac:dyDescent="0.3">
      <c r="F551" s="1"/>
      <c r="H551" s="1"/>
      <c r="I551" s="1"/>
      <c r="J551" s="1"/>
      <c r="K551" s="1"/>
      <c r="L551" s="1"/>
      <c r="M551" s="1"/>
    </row>
    <row r="552" spans="6:13" x14ac:dyDescent="0.3">
      <c r="F552" s="1"/>
      <c r="H552" s="1"/>
      <c r="I552" s="1"/>
      <c r="J552" s="1"/>
      <c r="K552" s="1"/>
      <c r="L552" s="1"/>
      <c r="M552" s="1"/>
    </row>
    <row r="553" spans="6:13" x14ac:dyDescent="0.3">
      <c r="F553" s="1"/>
      <c r="H553" s="1"/>
      <c r="I553" s="1"/>
      <c r="J553" s="1"/>
      <c r="K553" s="1"/>
      <c r="L553" s="1"/>
      <c r="M553" s="1"/>
    </row>
    <row r="554" spans="6:13" x14ac:dyDescent="0.3">
      <c r="F554" s="1"/>
      <c r="H554" s="1"/>
      <c r="I554" s="1"/>
      <c r="J554" s="1"/>
      <c r="K554" s="1"/>
      <c r="L554" s="1"/>
      <c r="M554" s="1"/>
    </row>
    <row r="555" spans="6:13" x14ac:dyDescent="0.3">
      <c r="F555" s="1"/>
      <c r="H555" s="1"/>
      <c r="I555" s="1"/>
      <c r="J555" s="1"/>
      <c r="K555" s="1"/>
      <c r="L555" s="1"/>
      <c r="M555" s="1"/>
    </row>
    <row r="556" spans="6:13" x14ac:dyDescent="0.3">
      <c r="F556" s="1"/>
      <c r="H556" s="1"/>
      <c r="I556" s="1"/>
      <c r="J556" s="1"/>
      <c r="K556" s="1"/>
      <c r="L556" s="1"/>
      <c r="M556" s="1"/>
    </row>
    <row r="557" spans="6:13" x14ac:dyDescent="0.3">
      <c r="F557" s="1"/>
      <c r="H557" s="1"/>
      <c r="I557" s="1"/>
      <c r="J557" s="1"/>
      <c r="K557" s="1"/>
      <c r="L557" s="1"/>
      <c r="M557" s="1"/>
    </row>
    <row r="558" spans="6:13" x14ac:dyDescent="0.3">
      <c r="F558" s="1"/>
      <c r="H558" s="1"/>
      <c r="I558" s="1"/>
      <c r="J558" s="1"/>
      <c r="K558" s="1"/>
      <c r="L558" s="1"/>
      <c r="M558" s="1"/>
    </row>
    <row r="559" spans="6:13" x14ac:dyDescent="0.3">
      <c r="F559" s="1"/>
      <c r="H559" s="1"/>
      <c r="I559" s="1"/>
      <c r="J559" s="1"/>
      <c r="K559" s="1"/>
      <c r="L559" s="1"/>
      <c r="M559" s="1"/>
    </row>
    <row r="560" spans="6:13" x14ac:dyDescent="0.3">
      <c r="F560" s="1"/>
      <c r="H560" s="1"/>
      <c r="I560" s="1"/>
      <c r="J560" s="1"/>
      <c r="K560" s="1"/>
      <c r="L560" s="1"/>
      <c r="M560" s="1"/>
    </row>
    <row r="561" spans="6:13" x14ac:dyDescent="0.3">
      <c r="F561" s="1"/>
      <c r="H561" s="1"/>
      <c r="I561" s="1"/>
      <c r="J561" s="1"/>
      <c r="K561" s="1"/>
      <c r="L561" s="1"/>
      <c r="M561" s="1"/>
    </row>
    <row r="562" spans="6:13" x14ac:dyDescent="0.3">
      <c r="F562" s="1"/>
      <c r="H562" s="1"/>
      <c r="I562" s="1"/>
      <c r="J562" s="1"/>
      <c r="K562" s="1"/>
      <c r="L562" s="1"/>
      <c r="M562" s="1"/>
    </row>
    <row r="563" spans="6:13" x14ac:dyDescent="0.3">
      <c r="F563" s="1"/>
      <c r="H563" s="1"/>
      <c r="I563" s="1"/>
      <c r="J563" s="1"/>
      <c r="K563" s="1"/>
      <c r="L563" s="1"/>
      <c r="M563" s="1"/>
    </row>
    <row r="564" spans="6:13" x14ac:dyDescent="0.3">
      <c r="F564" s="1"/>
      <c r="H564" s="1"/>
      <c r="I564" s="1"/>
      <c r="J564" s="1"/>
      <c r="K564" s="1"/>
      <c r="L564" s="1"/>
      <c r="M564" s="1"/>
    </row>
    <row r="565" spans="6:13" x14ac:dyDescent="0.3">
      <c r="F565" s="1"/>
      <c r="H565" s="1"/>
      <c r="I565" s="1"/>
      <c r="J565" s="1"/>
      <c r="K565" s="1"/>
      <c r="L565" s="1"/>
      <c r="M565" s="1"/>
    </row>
    <row r="566" spans="6:13" x14ac:dyDescent="0.3">
      <c r="F566" s="1"/>
      <c r="H566" s="1"/>
      <c r="I566" s="1"/>
      <c r="J566" s="1"/>
      <c r="K566" s="1"/>
      <c r="L566" s="1"/>
      <c r="M566" s="1"/>
    </row>
    <row r="567" spans="6:13" x14ac:dyDescent="0.3">
      <c r="F567" s="1"/>
      <c r="H567" s="1"/>
      <c r="I567" s="1"/>
      <c r="J567" s="1"/>
      <c r="K567" s="1"/>
      <c r="L567" s="1"/>
      <c r="M567" s="1"/>
    </row>
    <row r="568" spans="6:13" x14ac:dyDescent="0.3">
      <c r="F568" s="1"/>
      <c r="H568" s="1"/>
      <c r="I568" s="1"/>
      <c r="J568" s="1"/>
      <c r="K568" s="1"/>
      <c r="L568" s="1"/>
      <c r="M568" s="1"/>
    </row>
    <row r="569" spans="6:13" x14ac:dyDescent="0.3">
      <c r="F569" s="1"/>
      <c r="H569" s="1"/>
      <c r="I569" s="1"/>
      <c r="J569" s="1"/>
      <c r="K569" s="1"/>
      <c r="L569" s="1"/>
      <c r="M569" s="1"/>
    </row>
    <row r="570" spans="6:13" x14ac:dyDescent="0.3">
      <c r="F570" s="1"/>
      <c r="H570" s="1"/>
      <c r="I570" s="1"/>
      <c r="J570" s="1"/>
      <c r="K570" s="1"/>
      <c r="L570" s="1"/>
      <c r="M570" s="1"/>
    </row>
    <row r="571" spans="6:13" x14ac:dyDescent="0.3">
      <c r="F571" s="1"/>
      <c r="H571" s="1"/>
      <c r="I571" s="1"/>
      <c r="J571" s="1"/>
      <c r="K571" s="1"/>
      <c r="L571" s="1"/>
      <c r="M571" s="1"/>
    </row>
    <row r="572" spans="6:13" x14ac:dyDescent="0.3">
      <c r="F572" s="1"/>
      <c r="H572" s="1"/>
      <c r="I572" s="1"/>
      <c r="J572" s="1"/>
      <c r="K572" s="1"/>
      <c r="L572" s="1"/>
      <c r="M572" s="1"/>
    </row>
    <row r="573" spans="6:13" x14ac:dyDescent="0.3">
      <c r="F573" s="1"/>
      <c r="H573" s="1"/>
      <c r="I573" s="1"/>
      <c r="J573" s="1"/>
      <c r="K573" s="1"/>
      <c r="L573" s="1"/>
      <c r="M573" s="1"/>
    </row>
    <row r="574" spans="6:13" x14ac:dyDescent="0.3">
      <c r="F574" s="1"/>
      <c r="H574" s="1"/>
      <c r="I574" s="1"/>
      <c r="J574" s="1"/>
      <c r="K574" s="1"/>
      <c r="L574" s="1"/>
      <c r="M574" s="1"/>
    </row>
    <row r="575" spans="6:13" x14ac:dyDescent="0.3">
      <c r="F575" s="1"/>
      <c r="H575" s="1"/>
      <c r="I575" s="1"/>
      <c r="J575" s="1"/>
      <c r="K575" s="1"/>
      <c r="L575" s="1"/>
      <c r="M575" s="1"/>
    </row>
    <row r="576" spans="6:13" x14ac:dyDescent="0.3">
      <c r="F576" s="1"/>
      <c r="H576" s="1"/>
      <c r="I576" s="1"/>
      <c r="J576" s="1"/>
      <c r="K576" s="1"/>
      <c r="L576" s="1"/>
      <c r="M576" s="1"/>
    </row>
    <row r="577" spans="6:13" x14ac:dyDescent="0.3">
      <c r="F577" s="1"/>
      <c r="H577" s="1"/>
      <c r="I577" s="1"/>
      <c r="J577" s="1"/>
      <c r="K577" s="1"/>
      <c r="L577" s="1"/>
      <c r="M577" s="1"/>
    </row>
    <row r="578" spans="6:13" x14ac:dyDescent="0.3">
      <c r="F578" s="1"/>
      <c r="H578" s="1"/>
      <c r="I578" s="1"/>
      <c r="J578" s="1"/>
      <c r="K578" s="1"/>
      <c r="L578" s="1"/>
      <c r="M578" s="1"/>
    </row>
    <row r="579" spans="6:13" x14ac:dyDescent="0.3">
      <c r="F579" s="1"/>
      <c r="H579" s="1"/>
      <c r="I579" s="1"/>
      <c r="J579" s="1"/>
      <c r="K579" s="1"/>
      <c r="L579" s="1"/>
      <c r="M579" s="1"/>
    </row>
    <row r="580" spans="6:13" x14ac:dyDescent="0.3">
      <c r="F580" s="1"/>
      <c r="H580" s="1"/>
      <c r="I580" s="1"/>
      <c r="J580" s="1"/>
      <c r="K580" s="1"/>
      <c r="L580" s="1"/>
      <c r="M580" s="1"/>
    </row>
    <row r="581" spans="6:13" x14ac:dyDescent="0.3">
      <c r="F581" s="1"/>
      <c r="H581" s="1"/>
      <c r="I581" s="1"/>
      <c r="J581" s="1"/>
      <c r="K581" s="1"/>
      <c r="L581" s="1"/>
      <c r="M581" s="1"/>
    </row>
    <row r="582" spans="6:13" x14ac:dyDescent="0.3">
      <c r="F582" s="1"/>
      <c r="H582" s="1"/>
      <c r="I582" s="1"/>
      <c r="J582" s="1"/>
      <c r="K582" s="1"/>
      <c r="L582" s="1"/>
      <c r="M582" s="1"/>
    </row>
    <row r="583" spans="6:13" x14ac:dyDescent="0.3">
      <c r="F583" s="1"/>
      <c r="H583" s="1"/>
      <c r="I583" s="1"/>
      <c r="J583" s="1"/>
      <c r="K583" s="1"/>
      <c r="L583" s="1"/>
      <c r="M583" s="1"/>
    </row>
    <row r="584" spans="6:13" x14ac:dyDescent="0.3">
      <c r="F584" s="1"/>
      <c r="H584" s="1"/>
      <c r="I584" s="1"/>
      <c r="J584" s="1"/>
      <c r="K584" s="1"/>
      <c r="L584" s="1"/>
      <c r="M584" s="1"/>
    </row>
    <row r="585" spans="6:13" x14ac:dyDescent="0.3">
      <c r="F585" s="1"/>
      <c r="H585" s="1"/>
      <c r="I585" s="1"/>
      <c r="J585" s="1"/>
      <c r="K585" s="1"/>
      <c r="L585" s="1"/>
      <c r="M585" s="1"/>
    </row>
    <row r="586" spans="6:13" x14ac:dyDescent="0.3">
      <c r="F586" s="1"/>
      <c r="H586" s="1"/>
      <c r="I586" s="1"/>
      <c r="J586" s="1"/>
      <c r="K586" s="1"/>
      <c r="L586" s="1"/>
      <c r="M586" s="1"/>
    </row>
    <row r="587" spans="6:13" x14ac:dyDescent="0.3">
      <c r="F587" s="1"/>
      <c r="H587" s="1"/>
      <c r="I587" s="1"/>
      <c r="J587" s="1"/>
      <c r="K587" s="1"/>
      <c r="L587" s="1"/>
      <c r="M587" s="1"/>
    </row>
    <row r="588" spans="6:13" x14ac:dyDescent="0.3">
      <c r="F588" s="1"/>
      <c r="H588" s="1"/>
      <c r="I588" s="1"/>
      <c r="J588" s="1"/>
      <c r="K588" s="1"/>
      <c r="L588" s="1"/>
      <c r="M588" s="1"/>
    </row>
    <row r="589" spans="6:13" x14ac:dyDescent="0.3">
      <c r="F589" s="1"/>
      <c r="H589" s="1"/>
      <c r="I589" s="1"/>
      <c r="J589" s="1"/>
      <c r="K589" s="1"/>
      <c r="L589" s="1"/>
      <c r="M589" s="1"/>
    </row>
    <row r="590" spans="6:13" x14ac:dyDescent="0.3">
      <c r="F590" s="1"/>
      <c r="H590" s="1"/>
      <c r="I590" s="1"/>
      <c r="J590" s="1"/>
      <c r="K590" s="1"/>
      <c r="L590" s="1"/>
      <c r="M590" s="1"/>
    </row>
    <row r="591" spans="6:13" x14ac:dyDescent="0.3">
      <c r="F591" s="1"/>
      <c r="H591" s="1"/>
      <c r="I591" s="1"/>
      <c r="J591" s="1"/>
      <c r="K591" s="1"/>
      <c r="L591" s="1"/>
      <c r="M591" s="1"/>
    </row>
    <row r="592" spans="6:13" x14ac:dyDescent="0.3">
      <c r="F592" s="1"/>
      <c r="H592" s="1"/>
      <c r="I592" s="1"/>
      <c r="J592" s="1"/>
      <c r="K592" s="1"/>
      <c r="L592" s="1"/>
      <c r="M592" s="1"/>
    </row>
    <row r="593" spans="6:13" x14ac:dyDescent="0.3">
      <c r="F593" s="1"/>
      <c r="H593" s="1"/>
      <c r="I593" s="1"/>
      <c r="J593" s="1"/>
      <c r="K593" s="1"/>
      <c r="L593" s="1"/>
      <c r="M593" s="1"/>
    </row>
    <row r="594" spans="6:13" x14ac:dyDescent="0.3">
      <c r="F594" s="1"/>
      <c r="H594" s="1"/>
      <c r="I594" s="1"/>
      <c r="J594" s="1"/>
      <c r="K594" s="1"/>
      <c r="L594" s="1"/>
      <c r="M594" s="1"/>
    </row>
    <row r="595" spans="6:13" x14ac:dyDescent="0.3">
      <c r="F595" s="1"/>
      <c r="H595" s="1"/>
      <c r="I595" s="1"/>
      <c r="J595" s="1"/>
      <c r="K595" s="1"/>
      <c r="L595" s="1"/>
      <c r="M595" s="1"/>
    </row>
    <row r="596" spans="6:13" x14ac:dyDescent="0.3">
      <c r="F596" s="1"/>
      <c r="H596" s="1"/>
      <c r="I596" s="1"/>
      <c r="J596" s="1"/>
      <c r="K596" s="1"/>
      <c r="L596" s="1"/>
      <c r="M596" s="1"/>
    </row>
    <row r="597" spans="6:13" x14ac:dyDescent="0.3">
      <c r="F597" s="1"/>
      <c r="H597" s="1"/>
      <c r="I597" s="1"/>
      <c r="J597" s="1"/>
      <c r="K597" s="1"/>
      <c r="L597" s="1"/>
      <c r="M597" s="1"/>
    </row>
    <row r="598" spans="6:13" x14ac:dyDescent="0.3">
      <c r="F598" s="1"/>
      <c r="H598" s="1"/>
      <c r="I598" s="1"/>
      <c r="J598" s="1"/>
      <c r="K598" s="1"/>
      <c r="L598" s="1"/>
      <c r="M598" s="1"/>
    </row>
    <row r="599" spans="6:13" x14ac:dyDescent="0.3">
      <c r="F599" s="1"/>
      <c r="H599" s="1"/>
      <c r="I599" s="1"/>
      <c r="J599" s="1"/>
      <c r="K599" s="1"/>
      <c r="L599" s="1"/>
      <c r="M599" s="1"/>
    </row>
    <row r="600" spans="6:13" x14ac:dyDescent="0.3">
      <c r="F600" s="1"/>
      <c r="H600" s="1"/>
      <c r="I600" s="1"/>
      <c r="J600" s="1"/>
      <c r="K600" s="1"/>
      <c r="L600" s="1"/>
      <c r="M600" s="1"/>
    </row>
    <row r="601" spans="6:13" x14ac:dyDescent="0.3">
      <c r="F601" s="1"/>
      <c r="H601" s="1"/>
      <c r="I601" s="1"/>
      <c r="J601" s="1"/>
      <c r="K601" s="1"/>
      <c r="L601" s="1"/>
      <c r="M601" s="1"/>
    </row>
    <row r="602" spans="6:13" x14ac:dyDescent="0.3">
      <c r="F602" s="1"/>
      <c r="H602" s="1"/>
      <c r="I602" s="1"/>
      <c r="J602" s="1"/>
      <c r="K602" s="1"/>
      <c r="L602" s="1"/>
      <c r="M602" s="1"/>
    </row>
    <row r="603" spans="6:13" x14ac:dyDescent="0.3">
      <c r="F603" s="1"/>
      <c r="H603" s="1"/>
      <c r="I603" s="1"/>
      <c r="J603" s="1"/>
      <c r="K603" s="1"/>
      <c r="L603" s="1"/>
      <c r="M603" s="1"/>
    </row>
    <row r="604" spans="6:13" x14ac:dyDescent="0.3">
      <c r="F604" s="1"/>
      <c r="H604" s="1"/>
      <c r="I604" s="1"/>
      <c r="J604" s="1"/>
      <c r="K604" s="1"/>
      <c r="L604" s="1"/>
      <c r="M604" s="1"/>
    </row>
    <row r="605" spans="6:13" x14ac:dyDescent="0.3">
      <c r="F605" s="1"/>
      <c r="H605" s="1"/>
      <c r="I605" s="1"/>
      <c r="J605" s="1"/>
      <c r="K605" s="1"/>
      <c r="L605" s="1"/>
      <c r="M605" s="1"/>
    </row>
    <row r="606" spans="6:13" x14ac:dyDescent="0.3">
      <c r="F606" s="1"/>
      <c r="H606" s="1"/>
      <c r="I606" s="1"/>
      <c r="J606" s="1"/>
      <c r="K606" s="1"/>
      <c r="L606" s="1"/>
      <c r="M606" s="1"/>
    </row>
    <row r="607" spans="6:13" x14ac:dyDescent="0.3">
      <c r="F607" s="1"/>
      <c r="H607" s="1"/>
      <c r="I607" s="1"/>
      <c r="J607" s="1"/>
      <c r="K607" s="1"/>
      <c r="L607" s="1"/>
      <c r="M607" s="1"/>
    </row>
    <row r="608" spans="6:13" x14ac:dyDescent="0.3">
      <c r="F608" s="1"/>
      <c r="H608" s="1"/>
      <c r="I608" s="1"/>
      <c r="J608" s="1"/>
      <c r="K608" s="1"/>
      <c r="L608" s="1"/>
      <c r="M608" s="1"/>
    </row>
    <row r="609" spans="6:13" x14ac:dyDescent="0.3">
      <c r="F609" s="1"/>
      <c r="H609" s="1"/>
      <c r="I609" s="1"/>
      <c r="J609" s="1"/>
      <c r="K609" s="1"/>
      <c r="L609" s="1"/>
      <c r="M609" s="1"/>
    </row>
    <row r="610" spans="6:13" x14ac:dyDescent="0.3">
      <c r="F610" s="1"/>
      <c r="H610" s="1"/>
      <c r="I610" s="1"/>
      <c r="J610" s="1"/>
      <c r="K610" s="1"/>
      <c r="L610" s="1"/>
      <c r="M610" s="1"/>
    </row>
    <row r="611" spans="6:13" x14ac:dyDescent="0.3">
      <c r="F611" s="1"/>
      <c r="H611" s="1"/>
      <c r="I611" s="1"/>
      <c r="J611" s="1"/>
      <c r="K611" s="1"/>
      <c r="L611" s="1"/>
      <c r="M611" s="1"/>
    </row>
    <row r="612" spans="6:13" x14ac:dyDescent="0.3">
      <c r="F612" s="1"/>
      <c r="H612" s="1"/>
      <c r="I612" s="1"/>
      <c r="J612" s="1"/>
      <c r="K612" s="1"/>
      <c r="L612" s="1"/>
      <c r="M612" s="1"/>
    </row>
    <row r="613" spans="6:13" x14ac:dyDescent="0.3">
      <c r="F613" s="1"/>
      <c r="H613" s="1"/>
      <c r="I613" s="1"/>
      <c r="J613" s="1"/>
      <c r="K613" s="1"/>
      <c r="L613" s="1"/>
      <c r="M613" s="1"/>
    </row>
    <row r="614" spans="6:13" x14ac:dyDescent="0.3">
      <c r="F614" s="1"/>
      <c r="H614" s="1"/>
      <c r="I614" s="1"/>
      <c r="J614" s="1"/>
      <c r="K614" s="1"/>
      <c r="L614" s="1"/>
      <c r="M614" s="1"/>
    </row>
    <row r="615" spans="6:13" x14ac:dyDescent="0.3">
      <c r="F615" s="1"/>
      <c r="H615" s="1"/>
      <c r="I615" s="1"/>
      <c r="J615" s="1"/>
      <c r="K615" s="1"/>
      <c r="L615" s="1"/>
      <c r="M615" s="1"/>
    </row>
    <row r="616" spans="6:13" x14ac:dyDescent="0.3">
      <c r="F616" s="1"/>
      <c r="H616" s="1"/>
      <c r="I616" s="1"/>
      <c r="J616" s="1"/>
      <c r="K616" s="1"/>
      <c r="L616" s="1"/>
      <c r="M616" s="1"/>
    </row>
    <row r="617" spans="6:13" x14ac:dyDescent="0.3">
      <c r="F617" s="1"/>
      <c r="H617" s="1"/>
      <c r="I617" s="1"/>
      <c r="J617" s="1"/>
      <c r="K617" s="1"/>
      <c r="L617" s="1"/>
      <c r="M617" s="1"/>
    </row>
    <row r="618" spans="6:13" x14ac:dyDescent="0.3">
      <c r="F618" s="1"/>
      <c r="H618" s="1"/>
      <c r="I618" s="1"/>
      <c r="J618" s="1"/>
      <c r="K618" s="1"/>
      <c r="L618" s="1"/>
      <c r="M618" s="1"/>
    </row>
    <row r="619" spans="6:13" x14ac:dyDescent="0.3">
      <c r="F619" s="1"/>
      <c r="H619" s="1"/>
      <c r="I619" s="1"/>
      <c r="J619" s="1"/>
      <c r="K619" s="1"/>
      <c r="L619" s="1"/>
      <c r="M619" s="1"/>
    </row>
    <row r="620" spans="6:13" x14ac:dyDescent="0.3">
      <c r="F620" s="1"/>
      <c r="H620" s="1"/>
      <c r="I620" s="1"/>
      <c r="J620" s="1"/>
      <c r="K620" s="1"/>
      <c r="L620" s="1"/>
      <c r="M620" s="1"/>
    </row>
    <row r="621" spans="6:13" x14ac:dyDescent="0.3">
      <c r="F621" s="1"/>
      <c r="H621" s="1"/>
      <c r="I621" s="1"/>
      <c r="J621" s="1"/>
      <c r="K621" s="1"/>
      <c r="L621" s="1"/>
      <c r="M621" s="1"/>
    </row>
    <row r="622" spans="6:13" x14ac:dyDescent="0.3">
      <c r="F622" s="1"/>
      <c r="H622" s="1"/>
      <c r="I622" s="1"/>
      <c r="J622" s="1"/>
      <c r="K622" s="1"/>
      <c r="L622" s="1"/>
      <c r="M622" s="1"/>
    </row>
    <row r="623" spans="6:13" x14ac:dyDescent="0.3">
      <c r="F623" s="1"/>
      <c r="H623" s="1"/>
      <c r="I623" s="1"/>
      <c r="J623" s="1"/>
      <c r="K623" s="1"/>
      <c r="L623" s="1"/>
      <c r="M623" s="1"/>
    </row>
    <row r="624" spans="6:13" x14ac:dyDescent="0.3">
      <c r="F624" s="1"/>
      <c r="H624" s="1"/>
      <c r="I624" s="1"/>
      <c r="J624" s="1"/>
      <c r="K624" s="1"/>
      <c r="L624" s="1"/>
      <c r="M624" s="1"/>
    </row>
    <row r="625" spans="6:13" x14ac:dyDescent="0.3">
      <c r="F625" s="1"/>
      <c r="H625" s="1"/>
      <c r="I625" s="1"/>
      <c r="J625" s="1"/>
      <c r="K625" s="1"/>
      <c r="L625" s="1"/>
      <c r="M625" s="1"/>
    </row>
    <row r="626" spans="6:13" x14ac:dyDescent="0.3">
      <c r="F626" s="1"/>
      <c r="H626" s="1"/>
      <c r="I626" s="1"/>
      <c r="J626" s="1"/>
      <c r="K626" s="1"/>
      <c r="L626" s="1"/>
      <c r="M626" s="1"/>
    </row>
    <row r="627" spans="6:13" x14ac:dyDescent="0.3">
      <c r="F627" s="1"/>
      <c r="H627" s="1"/>
      <c r="I627" s="1"/>
      <c r="J627" s="1"/>
      <c r="K627" s="1"/>
      <c r="L627" s="1"/>
      <c r="M627" s="1"/>
    </row>
    <row r="628" spans="6:13" x14ac:dyDescent="0.3">
      <c r="F628" s="1"/>
      <c r="H628" s="1"/>
      <c r="I628" s="1"/>
      <c r="J628" s="1"/>
      <c r="K628" s="1"/>
      <c r="L628" s="1"/>
      <c r="M628" s="1"/>
    </row>
    <row r="629" spans="6:13" x14ac:dyDescent="0.3">
      <c r="F629" s="1"/>
      <c r="H629" s="1"/>
      <c r="I629" s="1"/>
      <c r="J629" s="1"/>
      <c r="K629" s="1"/>
      <c r="L629" s="1"/>
      <c r="M629" s="1"/>
    </row>
    <row r="630" spans="6:13" x14ac:dyDescent="0.3">
      <c r="F630" s="1"/>
      <c r="H630" s="1"/>
      <c r="I630" s="1"/>
      <c r="J630" s="1"/>
      <c r="K630" s="1"/>
      <c r="L630" s="1"/>
      <c r="M630" s="1"/>
    </row>
    <row r="631" spans="6:13" x14ac:dyDescent="0.3">
      <c r="F631" s="1"/>
      <c r="H631" s="1"/>
      <c r="I631" s="1"/>
      <c r="J631" s="1"/>
      <c r="K631" s="1"/>
      <c r="L631" s="1"/>
      <c r="M631" s="1"/>
    </row>
    <row r="632" spans="6:13" x14ac:dyDescent="0.3">
      <c r="F632" s="1"/>
      <c r="H632" s="1"/>
      <c r="I632" s="1"/>
      <c r="J632" s="1"/>
      <c r="K632" s="1"/>
      <c r="L632" s="1"/>
      <c r="M632" s="1"/>
    </row>
    <row r="633" spans="6:13" x14ac:dyDescent="0.3">
      <c r="F633" s="1"/>
      <c r="H633" s="1"/>
      <c r="I633" s="1"/>
      <c r="J633" s="1"/>
      <c r="K633" s="1"/>
      <c r="L633" s="1"/>
      <c r="M633" s="1"/>
    </row>
    <row r="634" spans="6:13" x14ac:dyDescent="0.3">
      <c r="F634" s="1"/>
      <c r="H634" s="1"/>
      <c r="I634" s="1"/>
      <c r="J634" s="1"/>
      <c r="K634" s="1"/>
      <c r="L634" s="1"/>
      <c r="M634" s="1"/>
    </row>
    <row r="635" spans="6:13" x14ac:dyDescent="0.3">
      <c r="F635" s="1"/>
      <c r="H635" s="1"/>
      <c r="I635" s="1"/>
      <c r="J635" s="1"/>
      <c r="K635" s="1"/>
      <c r="L635" s="1"/>
      <c r="M635" s="1"/>
    </row>
    <row r="636" spans="6:13" x14ac:dyDescent="0.3">
      <c r="F636" s="1"/>
      <c r="H636" s="1"/>
      <c r="I636" s="1"/>
      <c r="J636" s="1"/>
      <c r="K636" s="1"/>
      <c r="L636" s="1"/>
      <c r="M636" s="1"/>
    </row>
    <row r="637" spans="6:13" x14ac:dyDescent="0.3">
      <c r="F637" s="1"/>
      <c r="H637" s="1"/>
      <c r="I637" s="1"/>
      <c r="J637" s="1"/>
      <c r="K637" s="1"/>
      <c r="L637" s="1"/>
      <c r="M637" s="1"/>
    </row>
    <row r="638" spans="6:13" x14ac:dyDescent="0.3">
      <c r="F638" s="1"/>
      <c r="H638" s="1"/>
      <c r="I638" s="1"/>
      <c r="J638" s="1"/>
      <c r="K638" s="1"/>
      <c r="L638" s="1"/>
      <c r="M638" s="1"/>
    </row>
    <row r="639" spans="6:13" x14ac:dyDescent="0.3">
      <c r="F639" s="1"/>
      <c r="H639" s="1"/>
      <c r="I639" s="1"/>
      <c r="J639" s="1"/>
      <c r="K639" s="1"/>
      <c r="L639" s="1"/>
      <c r="M639" s="1"/>
    </row>
    <row r="640" spans="6:13" x14ac:dyDescent="0.3">
      <c r="F640" s="1"/>
      <c r="H640" s="1"/>
      <c r="I640" s="1"/>
      <c r="J640" s="1"/>
      <c r="K640" s="1"/>
      <c r="L640" s="1"/>
      <c r="M640" s="1"/>
    </row>
    <row r="641" spans="6:13" x14ac:dyDescent="0.3">
      <c r="F641" s="1"/>
      <c r="H641" s="1"/>
      <c r="I641" s="1"/>
      <c r="J641" s="1"/>
      <c r="K641" s="1"/>
      <c r="L641" s="1"/>
      <c r="M641" s="1"/>
    </row>
    <row r="642" spans="6:13" x14ac:dyDescent="0.3">
      <c r="F642" s="1"/>
      <c r="H642" s="1"/>
      <c r="I642" s="1"/>
      <c r="J642" s="1"/>
      <c r="K642" s="1"/>
      <c r="L642" s="1"/>
      <c r="M642" s="1"/>
    </row>
    <row r="643" spans="6:13" x14ac:dyDescent="0.3">
      <c r="F643" s="1"/>
      <c r="H643" s="1"/>
      <c r="I643" s="1"/>
      <c r="J643" s="1"/>
      <c r="K643" s="1"/>
      <c r="L643" s="1"/>
      <c r="M643" s="1"/>
    </row>
    <row r="644" spans="6:13" x14ac:dyDescent="0.3">
      <c r="F644" s="1"/>
      <c r="H644" s="1"/>
      <c r="I644" s="1"/>
      <c r="J644" s="1"/>
      <c r="K644" s="1"/>
      <c r="L644" s="1"/>
      <c r="M644" s="1"/>
    </row>
    <row r="645" spans="6:13" x14ac:dyDescent="0.3">
      <c r="F645" s="1"/>
      <c r="H645" s="1"/>
      <c r="I645" s="1"/>
      <c r="J645" s="1"/>
      <c r="K645" s="1"/>
      <c r="L645" s="1"/>
      <c r="M645" s="1"/>
    </row>
    <row r="646" spans="6:13" x14ac:dyDescent="0.3">
      <c r="F646" s="1"/>
      <c r="H646" s="1"/>
      <c r="I646" s="1"/>
      <c r="J646" s="1"/>
      <c r="K646" s="1"/>
      <c r="L646" s="1"/>
      <c r="M646" s="1"/>
    </row>
    <row r="647" spans="6:13" x14ac:dyDescent="0.3">
      <c r="F647" s="1"/>
      <c r="H647" s="1"/>
      <c r="I647" s="1"/>
      <c r="J647" s="1"/>
      <c r="K647" s="1"/>
      <c r="L647" s="1"/>
      <c r="M647" s="1"/>
    </row>
    <row r="648" spans="6:13" x14ac:dyDescent="0.3">
      <c r="F648" s="1"/>
      <c r="H648" s="1"/>
      <c r="I648" s="1"/>
      <c r="J648" s="1"/>
      <c r="K648" s="1"/>
      <c r="L648" s="1"/>
      <c r="M648" s="1"/>
    </row>
    <row r="649" spans="6:13" x14ac:dyDescent="0.3">
      <c r="F649" s="1"/>
      <c r="H649" s="1"/>
      <c r="I649" s="1"/>
      <c r="J649" s="1"/>
      <c r="K649" s="1"/>
      <c r="L649" s="1"/>
      <c r="M649" s="1"/>
    </row>
    <row r="650" spans="6:13" x14ac:dyDescent="0.3">
      <c r="F650" s="1"/>
      <c r="H650" s="1"/>
      <c r="I650" s="1"/>
      <c r="J650" s="1"/>
      <c r="K650" s="1"/>
      <c r="L650" s="1"/>
      <c r="M650" s="1"/>
    </row>
    <row r="651" spans="6:13" x14ac:dyDescent="0.3">
      <c r="F651" s="1"/>
      <c r="H651" s="1"/>
      <c r="I651" s="1"/>
      <c r="J651" s="1"/>
      <c r="K651" s="1"/>
      <c r="L651" s="1"/>
      <c r="M651" s="1"/>
    </row>
    <row r="652" spans="6:13" x14ac:dyDescent="0.3">
      <c r="F652" s="1"/>
      <c r="H652" s="1"/>
      <c r="I652" s="1"/>
      <c r="J652" s="1"/>
      <c r="K652" s="1"/>
      <c r="L652" s="1"/>
      <c r="M652" s="1"/>
    </row>
    <row r="653" spans="6:13" x14ac:dyDescent="0.3">
      <c r="F653" s="1"/>
      <c r="H653" s="1"/>
      <c r="I653" s="1"/>
      <c r="J653" s="1"/>
      <c r="K653" s="1"/>
      <c r="L653" s="1"/>
      <c r="M653" s="1"/>
    </row>
    <row r="654" spans="6:13" x14ac:dyDescent="0.3">
      <c r="F654" s="1"/>
      <c r="H654" s="1"/>
      <c r="I654" s="1"/>
      <c r="J654" s="1"/>
      <c r="K654" s="1"/>
      <c r="L654" s="1"/>
      <c r="M654" s="1"/>
    </row>
    <row r="655" spans="6:13" x14ac:dyDescent="0.3">
      <c r="F655" s="1"/>
      <c r="H655" s="1"/>
      <c r="I655" s="1"/>
      <c r="J655" s="1"/>
      <c r="K655" s="1"/>
      <c r="L655" s="1"/>
      <c r="M655" s="1"/>
    </row>
    <row r="656" spans="6:13" x14ac:dyDescent="0.3">
      <c r="F656" s="1"/>
      <c r="H656" s="1"/>
      <c r="I656" s="1"/>
      <c r="J656" s="1"/>
      <c r="K656" s="1"/>
      <c r="L656" s="1"/>
      <c r="M656" s="1"/>
    </row>
    <row r="657" spans="6:13" x14ac:dyDescent="0.3">
      <c r="F657" s="1"/>
      <c r="H657" s="1"/>
      <c r="I657" s="1"/>
      <c r="J657" s="1"/>
      <c r="K657" s="1"/>
      <c r="L657" s="1"/>
      <c r="M657" s="1"/>
    </row>
    <row r="658" spans="6:13" x14ac:dyDescent="0.3">
      <c r="F658" s="1"/>
      <c r="H658" s="1"/>
      <c r="I658" s="1"/>
      <c r="J658" s="1"/>
      <c r="K658" s="1"/>
      <c r="L658" s="1"/>
      <c r="M658" s="1"/>
    </row>
    <row r="659" spans="6:13" x14ac:dyDescent="0.3">
      <c r="F659" s="1"/>
      <c r="H659" s="1"/>
      <c r="I659" s="1"/>
      <c r="J659" s="1"/>
      <c r="K659" s="1"/>
      <c r="L659" s="1"/>
      <c r="M659" s="1"/>
    </row>
    <row r="660" spans="6:13" x14ac:dyDescent="0.3">
      <c r="F660" s="1"/>
      <c r="H660" s="1"/>
      <c r="I660" s="1"/>
      <c r="J660" s="1"/>
      <c r="K660" s="1"/>
      <c r="L660" s="1"/>
      <c r="M660" s="1"/>
    </row>
    <row r="661" spans="6:13" x14ac:dyDescent="0.3">
      <c r="F661" s="1"/>
      <c r="H661" s="1"/>
      <c r="I661" s="1"/>
      <c r="J661" s="1"/>
      <c r="K661" s="1"/>
      <c r="L661" s="1"/>
      <c r="M661" s="1"/>
    </row>
    <row r="662" spans="6:13" x14ac:dyDescent="0.3">
      <c r="F662" s="1"/>
      <c r="H662" s="1"/>
      <c r="I662" s="1"/>
      <c r="J662" s="1"/>
      <c r="K662" s="1"/>
      <c r="L662" s="1"/>
      <c r="M662" s="1"/>
    </row>
    <row r="663" spans="6:13" x14ac:dyDescent="0.3">
      <c r="F663" s="1"/>
      <c r="H663" s="1"/>
      <c r="I663" s="1"/>
      <c r="J663" s="1"/>
      <c r="K663" s="1"/>
      <c r="L663" s="1"/>
      <c r="M663" s="1"/>
    </row>
    <row r="664" spans="6:13" x14ac:dyDescent="0.3">
      <c r="F664" s="1"/>
      <c r="H664" s="1"/>
      <c r="I664" s="1"/>
      <c r="J664" s="1"/>
      <c r="K664" s="1"/>
      <c r="L664" s="1"/>
      <c r="M664" s="1"/>
    </row>
    <row r="665" spans="6:13" x14ac:dyDescent="0.3">
      <c r="F665" s="1"/>
      <c r="H665" s="1"/>
      <c r="I665" s="1"/>
      <c r="J665" s="1"/>
      <c r="K665" s="1"/>
      <c r="L665" s="1"/>
      <c r="M665" s="1"/>
    </row>
    <row r="666" spans="6:13" x14ac:dyDescent="0.3">
      <c r="F666" s="1"/>
      <c r="H666" s="1"/>
      <c r="I666" s="1"/>
      <c r="J666" s="1"/>
      <c r="K666" s="1"/>
      <c r="L666" s="1"/>
      <c r="M666" s="1"/>
    </row>
    <row r="667" spans="6:13" x14ac:dyDescent="0.3">
      <c r="F667" s="1"/>
      <c r="H667" s="1"/>
      <c r="I667" s="1"/>
      <c r="J667" s="1"/>
      <c r="K667" s="1"/>
      <c r="L667" s="1"/>
      <c r="M667" s="1"/>
    </row>
    <row r="668" spans="6:13" x14ac:dyDescent="0.3">
      <c r="F668" s="1"/>
      <c r="H668" s="1"/>
      <c r="I668" s="1"/>
      <c r="J668" s="1"/>
      <c r="K668" s="1"/>
      <c r="L668" s="1"/>
      <c r="M668" s="1"/>
    </row>
    <row r="669" spans="6:13" x14ac:dyDescent="0.3">
      <c r="F669" s="1"/>
      <c r="H669" s="1"/>
      <c r="I669" s="1"/>
      <c r="J669" s="1"/>
      <c r="K669" s="1"/>
      <c r="L669" s="1"/>
      <c r="M669" s="1"/>
    </row>
    <row r="670" spans="6:13" x14ac:dyDescent="0.3">
      <c r="F670" s="1"/>
      <c r="H670" s="1"/>
      <c r="I670" s="1"/>
      <c r="J670" s="1"/>
      <c r="K670" s="1"/>
      <c r="L670" s="1"/>
      <c r="M670" s="1"/>
    </row>
    <row r="671" spans="6:13" x14ac:dyDescent="0.3">
      <c r="F671" s="1"/>
      <c r="H671" s="1"/>
      <c r="I671" s="1"/>
      <c r="J671" s="1"/>
      <c r="K671" s="1"/>
      <c r="L671" s="1"/>
      <c r="M671" s="1"/>
    </row>
    <row r="672" spans="6:13" x14ac:dyDescent="0.3">
      <c r="F672" s="1"/>
      <c r="H672" s="1"/>
      <c r="I672" s="1"/>
      <c r="J672" s="1"/>
      <c r="K672" s="1"/>
      <c r="L672" s="1"/>
      <c r="M672" s="1"/>
    </row>
    <row r="673" spans="6:13" x14ac:dyDescent="0.3">
      <c r="F673" s="1"/>
      <c r="H673" s="1"/>
      <c r="I673" s="1"/>
      <c r="J673" s="1"/>
      <c r="K673" s="1"/>
      <c r="L673" s="1"/>
      <c r="M673" s="1"/>
    </row>
    <row r="674" spans="6:13" x14ac:dyDescent="0.3">
      <c r="F674" s="1"/>
      <c r="H674" s="1"/>
      <c r="I674" s="1"/>
      <c r="J674" s="1"/>
      <c r="K674" s="1"/>
      <c r="L674" s="1"/>
      <c r="M674" s="1"/>
    </row>
    <row r="675" spans="6:13" x14ac:dyDescent="0.3">
      <c r="F675" s="1"/>
      <c r="H675" s="1"/>
      <c r="I675" s="1"/>
      <c r="J675" s="1"/>
      <c r="K675" s="1"/>
      <c r="L675" s="1"/>
      <c r="M675" s="1"/>
    </row>
    <row r="676" spans="6:13" x14ac:dyDescent="0.3">
      <c r="F676" s="1"/>
      <c r="H676" s="1"/>
      <c r="I676" s="1"/>
      <c r="J676" s="1"/>
      <c r="K676" s="1"/>
      <c r="L676" s="1"/>
      <c r="M676" s="1"/>
    </row>
    <row r="677" spans="6:13" x14ac:dyDescent="0.3">
      <c r="F677" s="1"/>
      <c r="H677" s="1"/>
      <c r="I677" s="1"/>
      <c r="J677" s="1"/>
      <c r="K677" s="1"/>
      <c r="L677" s="1"/>
      <c r="M677" s="1"/>
    </row>
    <row r="678" spans="6:13" x14ac:dyDescent="0.3">
      <c r="F678" s="1"/>
      <c r="H678" s="1"/>
      <c r="I678" s="1"/>
      <c r="J678" s="1"/>
      <c r="K678" s="1"/>
      <c r="L678" s="1"/>
      <c r="M678" s="1"/>
    </row>
    <row r="679" spans="6:13" x14ac:dyDescent="0.3">
      <c r="F679" s="1"/>
      <c r="H679" s="1"/>
      <c r="I679" s="1"/>
      <c r="J679" s="1"/>
      <c r="K679" s="1"/>
      <c r="L679" s="1"/>
      <c r="M679" s="1"/>
    </row>
    <row r="680" spans="6:13" x14ac:dyDescent="0.3">
      <c r="F680" s="1"/>
      <c r="H680" s="1"/>
      <c r="I680" s="1"/>
      <c r="J680" s="1"/>
      <c r="K680" s="1"/>
      <c r="L680" s="1"/>
      <c r="M680" s="1"/>
    </row>
    <row r="681" spans="6:13" x14ac:dyDescent="0.3">
      <c r="F681" s="1"/>
      <c r="H681" s="1"/>
      <c r="I681" s="1"/>
      <c r="J681" s="1"/>
      <c r="K681" s="1"/>
      <c r="L681" s="1"/>
      <c r="M681" s="1"/>
    </row>
    <row r="682" spans="6:13" x14ac:dyDescent="0.3">
      <c r="F682" s="1"/>
      <c r="H682" s="1"/>
      <c r="I682" s="1"/>
      <c r="J682" s="1"/>
      <c r="K682" s="1"/>
      <c r="L682" s="1"/>
      <c r="M682" s="1"/>
    </row>
    <row r="683" spans="6:13" x14ac:dyDescent="0.3">
      <c r="F683" s="1"/>
      <c r="H683" s="1"/>
      <c r="I683" s="1"/>
      <c r="J683" s="1"/>
      <c r="K683" s="1"/>
      <c r="L683" s="1"/>
      <c r="M683" s="1"/>
    </row>
    <row r="684" spans="6:13" x14ac:dyDescent="0.3">
      <c r="F684" s="1"/>
      <c r="H684" s="1"/>
      <c r="I684" s="1"/>
      <c r="J684" s="1"/>
      <c r="K684" s="1"/>
      <c r="L684" s="1"/>
      <c r="M684" s="1"/>
    </row>
    <row r="685" spans="6:13" x14ac:dyDescent="0.3">
      <c r="F685" s="1"/>
      <c r="H685" s="1"/>
      <c r="I685" s="1"/>
      <c r="J685" s="1"/>
      <c r="K685" s="1"/>
      <c r="L685" s="1"/>
      <c r="M685" s="1"/>
    </row>
    <row r="686" spans="6:13" x14ac:dyDescent="0.3">
      <c r="F686" s="1"/>
      <c r="H686" s="1"/>
      <c r="I686" s="1"/>
      <c r="J686" s="1"/>
      <c r="K686" s="1"/>
      <c r="L686" s="1"/>
      <c r="M686" s="1"/>
    </row>
    <row r="687" spans="6:13" x14ac:dyDescent="0.3">
      <c r="F687" s="1"/>
      <c r="H687" s="1"/>
      <c r="I687" s="1"/>
      <c r="J687" s="1"/>
      <c r="K687" s="1"/>
      <c r="L687" s="1"/>
      <c r="M687" s="1"/>
    </row>
    <row r="688" spans="6:13" x14ac:dyDescent="0.3">
      <c r="F688" s="1"/>
      <c r="H688" s="1"/>
      <c r="I688" s="1"/>
      <c r="J688" s="1"/>
      <c r="K688" s="1"/>
      <c r="L688" s="1"/>
      <c r="M688" s="1"/>
    </row>
    <row r="689" spans="6:13" x14ac:dyDescent="0.3">
      <c r="F689" s="1"/>
      <c r="H689" s="1"/>
      <c r="I689" s="1"/>
      <c r="J689" s="1"/>
      <c r="K689" s="1"/>
      <c r="L689" s="1"/>
      <c r="M689" s="1"/>
    </row>
    <row r="690" spans="6:13" x14ac:dyDescent="0.3">
      <c r="F690" s="1"/>
      <c r="H690" s="1"/>
      <c r="I690" s="1"/>
      <c r="J690" s="1"/>
      <c r="K690" s="1"/>
      <c r="L690" s="1"/>
      <c r="M690" s="1"/>
    </row>
    <row r="691" spans="6:13" x14ac:dyDescent="0.3">
      <c r="F691" s="1"/>
      <c r="H691" s="1"/>
      <c r="I691" s="1"/>
      <c r="J691" s="1"/>
      <c r="K691" s="1"/>
      <c r="L691" s="1"/>
      <c r="M691" s="1"/>
    </row>
    <row r="692" spans="6:13" x14ac:dyDescent="0.3">
      <c r="F692" s="1"/>
      <c r="H692" s="1"/>
      <c r="I692" s="1"/>
      <c r="J692" s="1"/>
      <c r="K692" s="1"/>
      <c r="L692" s="1"/>
      <c r="M692" s="1"/>
    </row>
    <row r="693" spans="6:13" x14ac:dyDescent="0.3">
      <c r="F693" s="1"/>
      <c r="H693" s="1"/>
      <c r="I693" s="1"/>
      <c r="J693" s="1"/>
      <c r="K693" s="1"/>
      <c r="L693" s="1"/>
      <c r="M693" s="1"/>
    </row>
    <row r="694" spans="6:13" x14ac:dyDescent="0.3">
      <c r="F694" s="1"/>
      <c r="H694" s="1"/>
      <c r="I694" s="1"/>
      <c r="J694" s="1"/>
      <c r="K694" s="1"/>
      <c r="L694" s="1"/>
      <c r="M694" s="1"/>
    </row>
    <row r="695" spans="6:13" x14ac:dyDescent="0.3">
      <c r="F695" s="1"/>
      <c r="H695" s="1"/>
      <c r="I695" s="1"/>
      <c r="J695" s="1"/>
      <c r="K695" s="1"/>
      <c r="L695" s="1"/>
      <c r="M695" s="1"/>
    </row>
    <row r="696" spans="6:13" x14ac:dyDescent="0.3">
      <c r="F696" s="1"/>
      <c r="H696" s="1"/>
      <c r="I696" s="1"/>
      <c r="J696" s="1"/>
      <c r="K696" s="1"/>
      <c r="L696" s="1"/>
      <c r="M696" s="1"/>
    </row>
    <row r="697" spans="6:13" x14ac:dyDescent="0.3">
      <c r="F697" s="1"/>
      <c r="H697" s="1"/>
      <c r="I697" s="1"/>
      <c r="J697" s="1"/>
      <c r="K697" s="1"/>
      <c r="L697" s="1"/>
      <c r="M697" s="1"/>
    </row>
    <row r="698" spans="6:13" x14ac:dyDescent="0.3">
      <c r="F698" s="1"/>
      <c r="H698" s="1"/>
      <c r="I698" s="1"/>
      <c r="J698" s="1"/>
      <c r="K698" s="1"/>
      <c r="L698" s="1"/>
      <c r="M698" s="1"/>
    </row>
    <row r="699" spans="6:13" x14ac:dyDescent="0.3">
      <c r="F699" s="1"/>
      <c r="H699" s="1"/>
      <c r="I699" s="1"/>
      <c r="J699" s="1"/>
      <c r="K699" s="1"/>
      <c r="L699" s="1"/>
      <c r="M699" s="1"/>
    </row>
    <row r="700" spans="6:13" x14ac:dyDescent="0.3">
      <c r="F700" s="1"/>
      <c r="H700" s="1"/>
      <c r="I700" s="1"/>
      <c r="J700" s="1"/>
      <c r="K700" s="1"/>
      <c r="L700" s="1"/>
      <c r="M700" s="1"/>
    </row>
    <row r="701" spans="6:13" x14ac:dyDescent="0.3">
      <c r="F701" s="1"/>
      <c r="H701" s="1"/>
      <c r="I701" s="1"/>
      <c r="J701" s="1"/>
      <c r="K701" s="1"/>
      <c r="L701" s="1"/>
      <c r="M701" s="1"/>
    </row>
    <row r="702" spans="6:13" x14ac:dyDescent="0.3">
      <c r="F702" s="1"/>
      <c r="H702" s="1"/>
      <c r="I702" s="1"/>
      <c r="J702" s="1"/>
      <c r="K702" s="1"/>
      <c r="L702" s="1"/>
      <c r="M702" s="1"/>
    </row>
    <row r="703" spans="6:13" x14ac:dyDescent="0.3">
      <c r="F703" s="1"/>
      <c r="H703" s="1"/>
      <c r="I703" s="1"/>
      <c r="J703" s="1"/>
      <c r="K703" s="1"/>
      <c r="L703" s="1"/>
      <c r="M703" s="1"/>
    </row>
    <row r="704" spans="6:13" x14ac:dyDescent="0.3">
      <c r="F704" s="1"/>
      <c r="H704" s="1"/>
      <c r="I704" s="1"/>
      <c r="J704" s="1"/>
      <c r="K704" s="1"/>
      <c r="L704" s="1"/>
      <c r="M704" s="1"/>
    </row>
    <row r="705" spans="6:13" x14ac:dyDescent="0.3">
      <c r="F705" s="1"/>
      <c r="H705" s="1"/>
      <c r="I705" s="1"/>
      <c r="J705" s="1"/>
      <c r="K705" s="1"/>
      <c r="L705" s="1"/>
      <c r="M705" s="1"/>
    </row>
    <row r="706" spans="6:13" x14ac:dyDescent="0.3">
      <c r="F706" s="1"/>
      <c r="H706" s="1"/>
      <c r="I706" s="1"/>
      <c r="J706" s="1"/>
      <c r="K706" s="1"/>
      <c r="L706" s="1"/>
      <c r="M706" s="1"/>
    </row>
    <row r="707" spans="6:13" x14ac:dyDescent="0.3">
      <c r="F707" s="1"/>
      <c r="H707" s="1"/>
      <c r="I707" s="1"/>
      <c r="J707" s="1"/>
      <c r="K707" s="1"/>
      <c r="L707" s="1"/>
      <c r="M707" s="1"/>
    </row>
    <row r="708" spans="6:13" x14ac:dyDescent="0.3">
      <c r="F708" s="1"/>
      <c r="H708" s="1"/>
      <c r="I708" s="1"/>
      <c r="J708" s="1"/>
      <c r="K708" s="1"/>
      <c r="L708" s="1"/>
      <c r="M708" s="1"/>
    </row>
    <row r="709" spans="6:13" x14ac:dyDescent="0.3">
      <c r="F709" s="1"/>
      <c r="H709" s="1"/>
      <c r="I709" s="1"/>
      <c r="J709" s="1"/>
      <c r="K709" s="1"/>
      <c r="L709" s="1"/>
      <c r="M709" s="1"/>
    </row>
    <row r="710" spans="6:13" x14ac:dyDescent="0.3">
      <c r="F710" s="1"/>
      <c r="H710" s="1"/>
      <c r="I710" s="1"/>
      <c r="J710" s="1"/>
      <c r="K710" s="1"/>
      <c r="L710" s="1"/>
      <c r="M710" s="1"/>
    </row>
    <row r="711" spans="6:13" x14ac:dyDescent="0.3">
      <c r="F711" s="1"/>
      <c r="H711" s="1"/>
      <c r="I711" s="1"/>
      <c r="J711" s="1"/>
      <c r="K711" s="1"/>
      <c r="L711" s="1"/>
      <c r="M711" s="1"/>
    </row>
    <row r="712" spans="6:13" x14ac:dyDescent="0.3">
      <c r="F712" s="1"/>
      <c r="H712" s="1"/>
      <c r="I712" s="1"/>
      <c r="J712" s="1"/>
      <c r="K712" s="1"/>
      <c r="L712" s="1"/>
      <c r="M712" s="1"/>
    </row>
    <row r="713" spans="6:13" x14ac:dyDescent="0.3">
      <c r="F713" s="1"/>
      <c r="H713" s="1"/>
      <c r="I713" s="1"/>
      <c r="J713" s="1"/>
      <c r="K713" s="1"/>
      <c r="L713" s="1"/>
      <c r="M713" s="1"/>
    </row>
    <row r="714" spans="6:13" x14ac:dyDescent="0.3">
      <c r="F714" s="1"/>
      <c r="H714" s="1"/>
      <c r="I714" s="1"/>
      <c r="J714" s="1"/>
      <c r="K714" s="1"/>
      <c r="L714" s="1"/>
      <c r="M714" s="1"/>
    </row>
    <row r="715" spans="6:13" x14ac:dyDescent="0.3">
      <c r="F715" s="1"/>
      <c r="H715" s="1"/>
      <c r="I715" s="1"/>
      <c r="J715" s="1"/>
      <c r="K715" s="1"/>
      <c r="L715" s="1"/>
      <c r="M715" s="1"/>
    </row>
    <row r="716" spans="6:13" x14ac:dyDescent="0.3">
      <c r="F716" s="1"/>
      <c r="H716" s="1"/>
      <c r="I716" s="1"/>
      <c r="J716" s="1"/>
      <c r="K716" s="1"/>
      <c r="L716" s="1"/>
      <c r="M716" s="1"/>
    </row>
    <row r="717" spans="6:13" x14ac:dyDescent="0.3">
      <c r="F717" s="1"/>
      <c r="H717" s="1"/>
      <c r="I717" s="1"/>
      <c r="J717" s="1"/>
      <c r="K717" s="1"/>
      <c r="L717" s="1"/>
      <c r="M717" s="1"/>
    </row>
    <row r="718" spans="6:13" x14ac:dyDescent="0.3">
      <c r="F718" s="1"/>
      <c r="H718" s="1"/>
      <c r="I718" s="1"/>
      <c r="J718" s="1"/>
      <c r="K718" s="1"/>
      <c r="L718" s="1"/>
      <c r="M718" s="1"/>
    </row>
    <row r="719" spans="6:13" x14ac:dyDescent="0.3">
      <c r="F719" s="1"/>
      <c r="H719" s="1"/>
      <c r="I719" s="1"/>
      <c r="J719" s="1"/>
      <c r="K719" s="1"/>
      <c r="L719" s="1"/>
      <c r="M719" s="1"/>
    </row>
    <row r="720" spans="6:13" x14ac:dyDescent="0.3">
      <c r="F720" s="1"/>
      <c r="H720" s="1"/>
      <c r="I720" s="1"/>
      <c r="J720" s="1"/>
      <c r="K720" s="1"/>
      <c r="L720" s="1"/>
      <c r="M720" s="1"/>
    </row>
    <row r="721" spans="6:13" x14ac:dyDescent="0.3">
      <c r="F721" s="1"/>
      <c r="H721" s="1"/>
      <c r="I721" s="1"/>
      <c r="J721" s="1"/>
      <c r="K721" s="1"/>
      <c r="L721" s="1"/>
      <c r="M721" s="1"/>
    </row>
    <row r="722" spans="6:13" x14ac:dyDescent="0.3">
      <c r="F722" s="1"/>
      <c r="H722" s="1"/>
      <c r="I722" s="1"/>
      <c r="J722" s="1"/>
      <c r="K722" s="1"/>
      <c r="L722" s="1"/>
      <c r="M722" s="1"/>
    </row>
    <row r="723" spans="6:13" x14ac:dyDescent="0.3">
      <c r="F723" s="1"/>
      <c r="H723" s="1"/>
      <c r="I723" s="1"/>
      <c r="J723" s="1"/>
      <c r="K723" s="1"/>
      <c r="L723" s="1"/>
      <c r="M723" s="1"/>
    </row>
    <row r="724" spans="6:13" x14ac:dyDescent="0.3">
      <c r="F724" s="1"/>
      <c r="H724" s="1"/>
      <c r="I724" s="1"/>
      <c r="J724" s="1"/>
      <c r="K724" s="1"/>
      <c r="L724" s="1"/>
      <c r="M724" s="1"/>
    </row>
    <row r="725" spans="6:13" x14ac:dyDescent="0.3">
      <c r="F725" s="1"/>
      <c r="H725" s="1"/>
      <c r="I725" s="1"/>
      <c r="J725" s="1"/>
      <c r="K725" s="1"/>
      <c r="L725" s="1"/>
      <c r="M725" s="1"/>
    </row>
    <row r="726" spans="6:13" x14ac:dyDescent="0.3">
      <c r="F726" s="1"/>
      <c r="H726" s="1"/>
      <c r="I726" s="1"/>
      <c r="J726" s="1"/>
      <c r="K726" s="1"/>
      <c r="L726" s="1"/>
      <c r="M726" s="1"/>
    </row>
    <row r="727" spans="6:13" x14ac:dyDescent="0.3">
      <c r="F727" s="1"/>
      <c r="H727" s="1"/>
      <c r="I727" s="1"/>
      <c r="J727" s="1"/>
      <c r="K727" s="1"/>
      <c r="L727" s="1"/>
      <c r="M727" s="1"/>
    </row>
    <row r="728" spans="6:13" x14ac:dyDescent="0.3">
      <c r="F728" s="1"/>
      <c r="H728" s="1"/>
      <c r="I728" s="1"/>
      <c r="J728" s="1"/>
      <c r="K728" s="1"/>
      <c r="L728" s="1"/>
      <c r="M728" s="1"/>
    </row>
    <row r="729" spans="6:13" x14ac:dyDescent="0.3">
      <c r="F729" s="1"/>
      <c r="H729" s="1"/>
      <c r="I729" s="1"/>
      <c r="J729" s="1"/>
      <c r="K729" s="1"/>
      <c r="L729" s="1"/>
      <c r="M729" s="1"/>
    </row>
    <row r="730" spans="6:13" x14ac:dyDescent="0.3">
      <c r="F730" s="1"/>
      <c r="H730" s="1"/>
      <c r="I730" s="1"/>
      <c r="J730" s="1"/>
      <c r="K730" s="1"/>
      <c r="L730" s="1"/>
      <c r="M730" s="1"/>
    </row>
    <row r="731" spans="6:13" x14ac:dyDescent="0.3">
      <c r="F731" s="1"/>
      <c r="H731" s="1"/>
      <c r="I731" s="1"/>
      <c r="J731" s="1"/>
      <c r="K731" s="1"/>
      <c r="L731" s="1"/>
      <c r="M731" s="1"/>
    </row>
    <row r="732" spans="6:13" x14ac:dyDescent="0.3">
      <c r="F732" s="1"/>
      <c r="H732" s="1"/>
      <c r="I732" s="1"/>
      <c r="J732" s="1"/>
      <c r="K732" s="1"/>
      <c r="L732" s="1"/>
      <c r="M732" s="1"/>
    </row>
    <row r="733" spans="6:13" x14ac:dyDescent="0.3">
      <c r="F733" s="1"/>
      <c r="H733" s="1"/>
      <c r="I733" s="1"/>
      <c r="J733" s="1"/>
      <c r="K733" s="1"/>
      <c r="L733" s="1"/>
      <c r="M733" s="1"/>
    </row>
    <row r="734" spans="6:13" x14ac:dyDescent="0.3">
      <c r="F734" s="1"/>
      <c r="H734" s="1"/>
      <c r="I734" s="1"/>
      <c r="J734" s="1"/>
      <c r="K734" s="1"/>
      <c r="L734" s="1"/>
      <c r="M734" s="1"/>
    </row>
    <row r="735" spans="6:13" x14ac:dyDescent="0.3">
      <c r="F735" s="1"/>
      <c r="H735" s="1"/>
      <c r="I735" s="1"/>
      <c r="J735" s="1"/>
      <c r="K735" s="1"/>
      <c r="L735" s="1"/>
      <c r="M735" s="1"/>
    </row>
    <row r="736" spans="6:13" x14ac:dyDescent="0.3">
      <c r="F736" s="1"/>
      <c r="H736" s="1"/>
      <c r="I736" s="1"/>
      <c r="J736" s="1"/>
      <c r="K736" s="1"/>
      <c r="L736" s="1"/>
      <c r="M736" s="1"/>
    </row>
    <row r="737" spans="6:13" x14ac:dyDescent="0.3">
      <c r="F737" s="1"/>
      <c r="H737" s="1"/>
      <c r="I737" s="1"/>
      <c r="J737" s="1"/>
      <c r="K737" s="1"/>
      <c r="L737" s="1"/>
      <c r="M737" s="1"/>
    </row>
    <row r="738" spans="6:13" x14ac:dyDescent="0.3">
      <c r="F738" s="1"/>
      <c r="H738" s="1"/>
      <c r="I738" s="1"/>
      <c r="J738" s="1"/>
      <c r="K738" s="1"/>
      <c r="L738" s="1"/>
      <c r="M738" s="1"/>
    </row>
    <row r="739" spans="6:13" x14ac:dyDescent="0.3">
      <c r="F739" s="1"/>
      <c r="H739" s="1"/>
      <c r="I739" s="1"/>
      <c r="J739" s="1"/>
      <c r="K739" s="1"/>
      <c r="L739" s="1"/>
      <c r="M739" s="1"/>
    </row>
    <row r="740" spans="6:13" x14ac:dyDescent="0.3">
      <c r="F740" s="1"/>
      <c r="H740" s="1"/>
      <c r="I740" s="1"/>
      <c r="J740" s="1"/>
      <c r="K740" s="1"/>
      <c r="L740" s="1"/>
      <c r="M740" s="1"/>
    </row>
    <row r="741" spans="6:13" x14ac:dyDescent="0.3">
      <c r="F741" s="1"/>
      <c r="H741" s="1"/>
      <c r="I741" s="1"/>
      <c r="J741" s="1"/>
      <c r="K741" s="1"/>
      <c r="L741" s="1"/>
      <c r="M741" s="1"/>
    </row>
    <row r="742" spans="6:13" x14ac:dyDescent="0.3">
      <c r="F742" s="1"/>
      <c r="H742" s="1"/>
      <c r="I742" s="1"/>
      <c r="J742" s="1"/>
      <c r="K742" s="1"/>
      <c r="L742" s="1"/>
      <c r="M742" s="1"/>
    </row>
    <row r="743" spans="6:13" x14ac:dyDescent="0.3">
      <c r="F743" s="1"/>
      <c r="H743" s="1"/>
      <c r="I743" s="1"/>
      <c r="J743" s="1"/>
      <c r="K743" s="1"/>
      <c r="L743" s="1"/>
      <c r="M743" s="1"/>
    </row>
    <row r="744" spans="6:13" x14ac:dyDescent="0.3">
      <c r="F744" s="1"/>
      <c r="H744" s="1"/>
      <c r="I744" s="1"/>
      <c r="J744" s="1"/>
      <c r="K744" s="1"/>
      <c r="L744" s="1"/>
      <c r="M744" s="1"/>
    </row>
    <row r="745" spans="6:13" x14ac:dyDescent="0.3">
      <c r="F745" s="1"/>
      <c r="H745" s="1"/>
      <c r="I745" s="1"/>
      <c r="J745" s="1"/>
      <c r="K745" s="1"/>
      <c r="L745" s="1"/>
      <c r="M745" s="1"/>
    </row>
    <row r="746" spans="6:13" x14ac:dyDescent="0.3">
      <c r="F746" s="1"/>
      <c r="H746" s="1"/>
      <c r="I746" s="1"/>
      <c r="J746" s="1"/>
      <c r="K746" s="1"/>
      <c r="L746" s="1"/>
      <c r="M746" s="1"/>
    </row>
    <row r="747" spans="6:13" x14ac:dyDescent="0.3">
      <c r="F747" s="1"/>
      <c r="H747" s="1"/>
      <c r="I747" s="1"/>
      <c r="J747" s="1"/>
      <c r="K747" s="1"/>
      <c r="L747" s="1"/>
      <c r="M747" s="1"/>
    </row>
    <row r="748" spans="6:13" x14ac:dyDescent="0.3">
      <c r="F748" s="1"/>
      <c r="H748" s="1"/>
      <c r="I748" s="1"/>
      <c r="J748" s="1"/>
      <c r="K748" s="1"/>
      <c r="L748" s="1"/>
      <c r="M748" s="1"/>
    </row>
    <row r="749" spans="6:13" x14ac:dyDescent="0.3">
      <c r="F749" s="1"/>
      <c r="H749" s="1"/>
      <c r="I749" s="1"/>
      <c r="J749" s="1"/>
      <c r="K749" s="1"/>
      <c r="L749" s="1"/>
      <c r="M749" s="1"/>
    </row>
    <row r="750" spans="6:13" x14ac:dyDescent="0.3">
      <c r="F750" s="1"/>
      <c r="H750" s="1"/>
      <c r="I750" s="1"/>
      <c r="J750" s="1"/>
      <c r="K750" s="1"/>
      <c r="L750" s="1"/>
      <c r="M750" s="1"/>
    </row>
    <row r="751" spans="6:13" x14ac:dyDescent="0.3">
      <c r="F751" s="1"/>
      <c r="H751" s="1"/>
      <c r="I751" s="1"/>
      <c r="J751" s="1"/>
      <c r="K751" s="1"/>
      <c r="L751" s="1"/>
      <c r="M751" s="1"/>
    </row>
    <row r="752" spans="6:13" x14ac:dyDescent="0.3">
      <c r="F752" s="1"/>
      <c r="H752" s="1"/>
      <c r="I752" s="1"/>
      <c r="J752" s="1"/>
      <c r="K752" s="1"/>
      <c r="L752" s="1"/>
      <c r="M752" s="1"/>
    </row>
    <row r="753" spans="6:13" x14ac:dyDescent="0.3">
      <c r="F753" s="1"/>
      <c r="H753" s="1"/>
      <c r="I753" s="1"/>
      <c r="J753" s="1"/>
      <c r="K753" s="1"/>
      <c r="L753" s="1"/>
      <c r="M753" s="1"/>
    </row>
    <row r="754" spans="6:13" x14ac:dyDescent="0.3">
      <c r="F754" s="1"/>
      <c r="H754" s="1"/>
      <c r="I754" s="1"/>
      <c r="J754" s="1"/>
      <c r="K754" s="1"/>
      <c r="L754" s="1"/>
      <c r="M754" s="1"/>
    </row>
    <row r="755" spans="6:13" x14ac:dyDescent="0.3">
      <c r="F755" s="1"/>
      <c r="H755" s="1"/>
      <c r="I755" s="1"/>
      <c r="J755" s="1"/>
      <c r="K755" s="1"/>
      <c r="L755" s="1"/>
      <c r="M755" s="1"/>
    </row>
    <row r="756" spans="6:13" x14ac:dyDescent="0.3">
      <c r="F756" s="1"/>
      <c r="H756" s="1"/>
      <c r="I756" s="1"/>
      <c r="J756" s="1"/>
      <c r="K756" s="1"/>
      <c r="L756" s="1"/>
      <c r="M756" s="1"/>
    </row>
    <row r="757" spans="6:13" x14ac:dyDescent="0.3">
      <c r="F757" s="1"/>
      <c r="H757" s="1"/>
      <c r="I757" s="1"/>
      <c r="J757" s="1"/>
      <c r="K757" s="1"/>
      <c r="L757" s="1"/>
      <c r="M757" s="1"/>
    </row>
    <row r="758" spans="6:13" x14ac:dyDescent="0.3">
      <c r="F758" s="1"/>
      <c r="H758" s="1"/>
      <c r="I758" s="1"/>
      <c r="J758" s="1"/>
      <c r="K758" s="1"/>
      <c r="L758" s="1"/>
      <c r="M758" s="1"/>
    </row>
    <row r="759" spans="6:13" x14ac:dyDescent="0.3">
      <c r="F759" s="1"/>
      <c r="H759" s="1"/>
      <c r="I759" s="1"/>
      <c r="J759" s="1"/>
      <c r="K759" s="1"/>
      <c r="L759" s="1"/>
      <c r="M759" s="1"/>
    </row>
    <row r="760" spans="6:13" x14ac:dyDescent="0.3">
      <c r="F760" s="1"/>
      <c r="H760" s="1"/>
      <c r="I760" s="1"/>
      <c r="J760" s="1"/>
      <c r="K760" s="1"/>
      <c r="L760" s="1"/>
      <c r="M760" s="1"/>
    </row>
    <row r="761" spans="6:13" x14ac:dyDescent="0.3">
      <c r="F761" s="1"/>
      <c r="H761" s="1"/>
      <c r="I761" s="1"/>
      <c r="J761" s="1"/>
      <c r="K761" s="1"/>
      <c r="L761" s="1"/>
      <c r="M761" s="1"/>
    </row>
    <row r="762" spans="6:13" x14ac:dyDescent="0.3">
      <c r="F762" s="1"/>
      <c r="H762" s="1"/>
      <c r="I762" s="1"/>
      <c r="J762" s="1"/>
      <c r="K762" s="1"/>
      <c r="L762" s="1"/>
      <c r="M762" s="1"/>
    </row>
    <row r="763" spans="6:13" x14ac:dyDescent="0.3">
      <c r="F763" s="1"/>
      <c r="H763" s="1"/>
      <c r="I763" s="1"/>
      <c r="J763" s="1"/>
      <c r="K763" s="1"/>
      <c r="L763" s="1"/>
      <c r="M763" s="1"/>
    </row>
    <row r="764" spans="6:13" x14ac:dyDescent="0.3">
      <c r="F764" s="1"/>
      <c r="H764" s="1"/>
      <c r="I764" s="1"/>
      <c r="J764" s="1"/>
      <c r="K764" s="1"/>
      <c r="L764" s="1"/>
      <c r="M764" s="1"/>
    </row>
    <row r="765" spans="6:13" x14ac:dyDescent="0.3">
      <c r="F765" s="1"/>
      <c r="H765" s="1"/>
      <c r="I765" s="1"/>
      <c r="J765" s="1"/>
      <c r="K765" s="1"/>
      <c r="L765" s="1"/>
      <c r="M765" s="1"/>
    </row>
    <row r="766" spans="6:13" x14ac:dyDescent="0.3">
      <c r="F766" s="1"/>
      <c r="H766" s="1"/>
      <c r="I766" s="1"/>
      <c r="J766" s="1"/>
      <c r="K766" s="1"/>
      <c r="L766" s="1"/>
      <c r="M766" s="1"/>
    </row>
    <row r="767" spans="6:13" x14ac:dyDescent="0.3">
      <c r="F767" s="1"/>
      <c r="H767" s="1"/>
      <c r="I767" s="1"/>
      <c r="J767" s="1"/>
      <c r="K767" s="1"/>
      <c r="L767" s="1"/>
      <c r="M767" s="1"/>
    </row>
    <row r="768" spans="6:13" x14ac:dyDescent="0.3">
      <c r="F768" s="1"/>
      <c r="H768" s="1"/>
      <c r="I768" s="1"/>
      <c r="J768" s="1"/>
      <c r="K768" s="1"/>
      <c r="L768" s="1"/>
      <c r="M768" s="1"/>
    </row>
    <row r="769" spans="6:13" x14ac:dyDescent="0.3">
      <c r="F769" s="1"/>
      <c r="H769" s="1"/>
      <c r="I769" s="1"/>
      <c r="J769" s="1"/>
      <c r="K769" s="1"/>
      <c r="L769" s="1"/>
      <c r="M769" s="1"/>
    </row>
    <row r="770" spans="6:13" x14ac:dyDescent="0.3">
      <c r="F770" s="1"/>
      <c r="H770" s="1"/>
      <c r="I770" s="1"/>
      <c r="J770" s="1"/>
      <c r="K770" s="1"/>
      <c r="L770" s="1"/>
      <c r="M770" s="1"/>
    </row>
    <row r="771" spans="6:13" x14ac:dyDescent="0.3">
      <c r="F771" s="1"/>
      <c r="H771" s="1"/>
      <c r="I771" s="1"/>
      <c r="J771" s="1"/>
      <c r="K771" s="1"/>
      <c r="L771" s="1"/>
      <c r="M771" s="1"/>
    </row>
    <row r="772" spans="6:13" x14ac:dyDescent="0.3">
      <c r="F772" s="1"/>
      <c r="H772" s="1"/>
      <c r="I772" s="1"/>
      <c r="J772" s="1"/>
      <c r="K772" s="1"/>
      <c r="L772" s="1"/>
      <c r="M772" s="1"/>
    </row>
    <row r="773" spans="6:13" x14ac:dyDescent="0.3">
      <c r="F773" s="1"/>
      <c r="H773" s="1"/>
      <c r="I773" s="1"/>
      <c r="J773" s="1"/>
      <c r="K773" s="1"/>
      <c r="L773" s="1"/>
      <c r="M773" s="1"/>
    </row>
    <row r="774" spans="6:13" x14ac:dyDescent="0.3">
      <c r="F774" s="1"/>
      <c r="H774" s="1"/>
      <c r="I774" s="1"/>
      <c r="J774" s="1"/>
      <c r="K774" s="1"/>
      <c r="L774" s="1"/>
      <c r="M774" s="1"/>
    </row>
    <row r="775" spans="6:13" x14ac:dyDescent="0.3">
      <c r="F775" s="1"/>
      <c r="H775" s="1"/>
      <c r="I775" s="1"/>
      <c r="J775" s="1"/>
      <c r="K775" s="1"/>
      <c r="L775" s="1"/>
      <c r="M775" s="1"/>
    </row>
    <row r="776" spans="6:13" x14ac:dyDescent="0.3">
      <c r="F776" s="1"/>
      <c r="H776" s="1"/>
      <c r="I776" s="1"/>
      <c r="J776" s="1"/>
      <c r="K776" s="1"/>
      <c r="L776" s="1"/>
      <c r="M776" s="1"/>
    </row>
    <row r="777" spans="6:13" x14ac:dyDescent="0.3">
      <c r="F777" s="1"/>
      <c r="H777" s="1"/>
      <c r="I777" s="1"/>
      <c r="J777" s="1"/>
      <c r="K777" s="1"/>
      <c r="L777" s="1"/>
      <c r="M777" s="1"/>
    </row>
    <row r="778" spans="6:13" x14ac:dyDescent="0.3">
      <c r="F778" s="1"/>
      <c r="H778" s="1"/>
      <c r="I778" s="1"/>
      <c r="J778" s="1"/>
      <c r="K778" s="1"/>
      <c r="L778" s="1"/>
      <c r="M778" s="1"/>
    </row>
    <row r="779" spans="6:13" x14ac:dyDescent="0.3">
      <c r="F779" s="1"/>
      <c r="H779" s="1"/>
      <c r="I779" s="1"/>
      <c r="J779" s="1"/>
      <c r="K779" s="1"/>
      <c r="L779" s="1"/>
      <c r="M779" s="1"/>
    </row>
    <row r="780" spans="6:13" x14ac:dyDescent="0.3">
      <c r="F780" s="1"/>
      <c r="H780" s="1"/>
      <c r="I780" s="1"/>
      <c r="J780" s="1"/>
      <c r="K780" s="1"/>
      <c r="L780" s="1"/>
      <c r="M780" s="1"/>
    </row>
    <row r="781" spans="6:13" x14ac:dyDescent="0.3">
      <c r="F781" s="1"/>
      <c r="H781" s="1"/>
      <c r="I781" s="1"/>
      <c r="J781" s="1"/>
      <c r="K781" s="1"/>
      <c r="L781" s="1"/>
      <c r="M781" s="1"/>
    </row>
    <row r="782" spans="6:13" x14ac:dyDescent="0.3">
      <c r="F782" s="1"/>
      <c r="H782" s="1"/>
      <c r="I782" s="1"/>
      <c r="J782" s="1"/>
      <c r="K782" s="1"/>
      <c r="L782" s="1"/>
      <c r="M782" s="1"/>
    </row>
    <row r="783" spans="6:13" x14ac:dyDescent="0.3">
      <c r="F783" s="1"/>
      <c r="H783" s="1"/>
      <c r="I783" s="1"/>
      <c r="J783" s="1"/>
      <c r="K783" s="1"/>
      <c r="L783" s="1"/>
      <c r="M783" s="1"/>
    </row>
    <row r="784" spans="6:13" x14ac:dyDescent="0.3">
      <c r="F784" s="1"/>
      <c r="H784" s="1"/>
      <c r="I784" s="1"/>
      <c r="J784" s="1"/>
      <c r="K784" s="1"/>
      <c r="L784" s="1"/>
      <c r="M784" s="1"/>
    </row>
    <row r="785" spans="6:13" x14ac:dyDescent="0.3">
      <c r="F785" s="1"/>
      <c r="H785" s="1"/>
      <c r="I785" s="1"/>
      <c r="J785" s="1"/>
      <c r="K785" s="1"/>
      <c r="L785" s="1"/>
      <c r="M785" s="1"/>
    </row>
    <row r="786" spans="6:13" x14ac:dyDescent="0.3">
      <c r="F786" s="1"/>
      <c r="H786" s="1"/>
      <c r="I786" s="1"/>
      <c r="J786" s="1"/>
      <c r="K786" s="1"/>
      <c r="L786" s="1"/>
      <c r="M786" s="1"/>
    </row>
    <row r="787" spans="6:13" x14ac:dyDescent="0.3">
      <c r="F787" s="1"/>
      <c r="H787" s="1"/>
      <c r="I787" s="1"/>
      <c r="J787" s="1"/>
      <c r="K787" s="1"/>
      <c r="L787" s="1"/>
      <c r="M787" s="1"/>
    </row>
    <row r="788" spans="6:13" x14ac:dyDescent="0.3">
      <c r="F788" s="1"/>
      <c r="H788" s="1"/>
      <c r="I788" s="1"/>
      <c r="J788" s="1"/>
      <c r="K788" s="1"/>
      <c r="L788" s="1"/>
      <c r="M788" s="1"/>
    </row>
    <row r="789" spans="6:13" x14ac:dyDescent="0.3">
      <c r="F789" s="1"/>
      <c r="H789" s="1"/>
      <c r="I789" s="1"/>
      <c r="J789" s="1"/>
      <c r="K789" s="1"/>
      <c r="L789" s="1"/>
      <c r="M789" s="1"/>
    </row>
    <row r="790" spans="6:13" x14ac:dyDescent="0.3">
      <c r="F790" s="1"/>
      <c r="H790" s="1"/>
      <c r="I790" s="1"/>
      <c r="J790" s="1"/>
      <c r="K790" s="1"/>
      <c r="L790" s="1"/>
      <c r="M790" s="1"/>
    </row>
    <row r="791" spans="6:13" x14ac:dyDescent="0.3">
      <c r="F791" s="1"/>
      <c r="H791" s="1"/>
      <c r="I791" s="1"/>
      <c r="J791" s="1"/>
      <c r="K791" s="1"/>
      <c r="L791" s="1"/>
      <c r="M791" s="1"/>
    </row>
    <row r="792" spans="6:13" x14ac:dyDescent="0.3">
      <c r="F792" s="1"/>
      <c r="H792" s="1"/>
      <c r="I792" s="1"/>
      <c r="J792" s="1"/>
      <c r="K792" s="1"/>
      <c r="L792" s="1"/>
      <c r="M792" s="1"/>
    </row>
    <row r="793" spans="6:13" x14ac:dyDescent="0.3">
      <c r="F793" s="1"/>
      <c r="H793" s="1"/>
      <c r="I793" s="1"/>
      <c r="J793" s="1"/>
      <c r="K793" s="1"/>
      <c r="L793" s="1"/>
      <c r="M793" s="1"/>
    </row>
    <row r="794" spans="6:13" x14ac:dyDescent="0.3">
      <c r="F794" s="1"/>
      <c r="H794" s="1"/>
      <c r="I794" s="1"/>
      <c r="J794" s="1"/>
      <c r="K794" s="1"/>
      <c r="L794" s="1"/>
      <c r="M794" s="1"/>
    </row>
    <row r="795" spans="6:13" x14ac:dyDescent="0.3">
      <c r="F795" s="1"/>
      <c r="H795" s="1"/>
      <c r="I795" s="1"/>
      <c r="J795" s="1"/>
      <c r="K795" s="1"/>
      <c r="L795" s="1"/>
      <c r="M795" s="1"/>
    </row>
    <row r="796" spans="6:13" x14ac:dyDescent="0.3">
      <c r="F796" s="1"/>
      <c r="H796" s="1"/>
      <c r="I796" s="1"/>
      <c r="J796" s="1"/>
      <c r="K796" s="1"/>
      <c r="L796" s="1"/>
      <c r="M796" s="1"/>
    </row>
    <row r="797" spans="6:13" x14ac:dyDescent="0.3">
      <c r="F797" s="1"/>
      <c r="H797" s="1"/>
      <c r="I797" s="1"/>
      <c r="J797" s="1"/>
      <c r="K797" s="1"/>
      <c r="L797" s="1"/>
      <c r="M797" s="1"/>
    </row>
    <row r="798" spans="6:13" x14ac:dyDescent="0.3">
      <c r="F798" s="1"/>
      <c r="H798" s="1"/>
      <c r="I798" s="1"/>
      <c r="J798" s="1"/>
      <c r="K798" s="1"/>
      <c r="L798" s="1"/>
      <c r="M798" s="1"/>
    </row>
    <row r="799" spans="6:13" x14ac:dyDescent="0.3">
      <c r="F799" s="1"/>
      <c r="H799" s="1"/>
      <c r="I799" s="1"/>
      <c r="J799" s="1"/>
      <c r="K799" s="1"/>
      <c r="L799" s="1"/>
      <c r="M799" s="1"/>
    </row>
    <row r="800" spans="6:13" x14ac:dyDescent="0.3">
      <c r="F800" s="1"/>
      <c r="H800" s="1"/>
      <c r="I800" s="1"/>
      <c r="J800" s="1"/>
      <c r="K800" s="1"/>
      <c r="L800" s="1"/>
      <c r="M800" s="1"/>
    </row>
    <row r="801" spans="6:13" x14ac:dyDescent="0.3">
      <c r="F801" s="1"/>
      <c r="H801" s="1"/>
      <c r="I801" s="1"/>
      <c r="J801" s="1"/>
      <c r="K801" s="1"/>
      <c r="L801" s="1"/>
      <c r="M801" s="1"/>
    </row>
    <row r="802" spans="6:13" x14ac:dyDescent="0.3">
      <c r="F802" s="1"/>
      <c r="H802" s="1"/>
      <c r="I802" s="1"/>
      <c r="J802" s="1"/>
      <c r="K802" s="1"/>
      <c r="L802" s="1"/>
      <c r="M802" s="1"/>
    </row>
    <row r="803" spans="6:13" x14ac:dyDescent="0.3">
      <c r="F803" s="1"/>
      <c r="H803" s="1"/>
      <c r="I803" s="1"/>
      <c r="J803" s="1"/>
      <c r="K803" s="1"/>
      <c r="L803" s="1"/>
      <c r="M803" s="1"/>
    </row>
    <row r="804" spans="6:13" x14ac:dyDescent="0.3">
      <c r="F804" s="1"/>
      <c r="H804" s="1"/>
      <c r="I804" s="1"/>
      <c r="J804" s="1"/>
      <c r="K804" s="1"/>
      <c r="L804" s="1"/>
      <c r="M804" s="1"/>
    </row>
    <row r="805" spans="6:13" x14ac:dyDescent="0.3">
      <c r="F805" s="1"/>
      <c r="H805" s="1"/>
      <c r="I805" s="1"/>
      <c r="J805" s="1"/>
      <c r="K805" s="1"/>
      <c r="L805" s="1"/>
      <c r="M805" s="1"/>
    </row>
    <row r="806" spans="6:13" x14ac:dyDescent="0.3">
      <c r="F806" s="1"/>
      <c r="H806" s="1"/>
      <c r="I806" s="1"/>
      <c r="J806" s="1"/>
      <c r="K806" s="1"/>
      <c r="L806" s="1"/>
      <c r="M806" s="1"/>
    </row>
    <row r="807" spans="6:13" x14ac:dyDescent="0.3">
      <c r="F807" s="1"/>
      <c r="H807" s="1"/>
      <c r="I807" s="1"/>
      <c r="J807" s="1"/>
      <c r="K807" s="1"/>
      <c r="L807" s="1"/>
      <c r="M807" s="1"/>
    </row>
    <row r="808" spans="6:13" x14ac:dyDescent="0.3">
      <c r="F808" s="1"/>
      <c r="H808" s="1"/>
      <c r="I808" s="1"/>
      <c r="J808" s="1"/>
      <c r="K808" s="1"/>
      <c r="L808" s="1"/>
      <c r="M808" s="1"/>
    </row>
    <row r="809" spans="6:13" x14ac:dyDescent="0.3">
      <c r="F809" s="1"/>
      <c r="H809" s="1"/>
      <c r="I809" s="1"/>
      <c r="J809" s="1"/>
      <c r="K809" s="1"/>
      <c r="L809" s="1"/>
      <c r="M809" s="1"/>
    </row>
    <row r="810" spans="6:13" x14ac:dyDescent="0.3">
      <c r="F810" s="1"/>
      <c r="H810" s="1"/>
      <c r="I810" s="1"/>
      <c r="J810" s="1"/>
      <c r="K810" s="1"/>
      <c r="L810" s="1"/>
      <c r="M810" s="1"/>
    </row>
    <row r="811" spans="6:13" x14ac:dyDescent="0.3">
      <c r="F811" s="1"/>
      <c r="H811" s="1"/>
      <c r="I811" s="1"/>
      <c r="J811" s="1"/>
      <c r="K811" s="1"/>
      <c r="L811" s="1"/>
      <c r="M811" s="1"/>
    </row>
    <row r="812" spans="6:13" x14ac:dyDescent="0.3">
      <c r="F812" s="1"/>
      <c r="H812" s="1"/>
      <c r="I812" s="1"/>
      <c r="J812" s="1"/>
      <c r="K812" s="1"/>
      <c r="L812" s="1"/>
      <c r="M812" s="1"/>
    </row>
    <row r="813" spans="6:13" x14ac:dyDescent="0.3">
      <c r="F813" s="1"/>
      <c r="H813" s="1"/>
      <c r="I813" s="1"/>
      <c r="J813" s="1"/>
      <c r="K813" s="1"/>
      <c r="L813" s="1"/>
      <c r="M813" s="1"/>
    </row>
    <row r="814" spans="6:13" x14ac:dyDescent="0.3">
      <c r="F814" s="1"/>
      <c r="H814" s="1"/>
      <c r="I814" s="1"/>
      <c r="J814" s="1"/>
      <c r="K814" s="1"/>
      <c r="L814" s="1"/>
      <c r="M814" s="1"/>
    </row>
    <row r="815" spans="6:13" x14ac:dyDescent="0.3">
      <c r="F815" s="1"/>
      <c r="H815" s="1"/>
      <c r="I815" s="1"/>
      <c r="J815" s="1"/>
      <c r="K815" s="1"/>
      <c r="L815" s="1"/>
      <c r="M815" s="1"/>
    </row>
    <row r="816" spans="6:13" x14ac:dyDescent="0.3">
      <c r="F816" s="1"/>
      <c r="H816" s="1"/>
      <c r="I816" s="1"/>
      <c r="J816" s="1"/>
      <c r="K816" s="1"/>
      <c r="L816" s="1"/>
      <c r="M816" s="1"/>
    </row>
    <row r="817" spans="6:13" x14ac:dyDescent="0.3">
      <c r="F817" s="1"/>
      <c r="H817" s="1"/>
      <c r="I817" s="1"/>
      <c r="J817" s="1"/>
      <c r="K817" s="1"/>
      <c r="L817" s="1"/>
      <c r="M817" s="1"/>
    </row>
    <row r="818" spans="6:13" x14ac:dyDescent="0.3">
      <c r="F818" s="1"/>
      <c r="H818" s="1"/>
      <c r="I818" s="1"/>
      <c r="J818" s="1"/>
      <c r="K818" s="1"/>
      <c r="L818" s="1"/>
      <c r="M818" s="1"/>
    </row>
    <row r="819" spans="6:13" x14ac:dyDescent="0.3">
      <c r="F819" s="1"/>
      <c r="H819" s="1"/>
      <c r="I819" s="1"/>
      <c r="J819" s="1"/>
      <c r="K819" s="1"/>
      <c r="L819" s="1"/>
      <c r="M819" s="1"/>
    </row>
    <row r="820" spans="6:13" x14ac:dyDescent="0.3">
      <c r="F820" s="1"/>
      <c r="H820" s="1"/>
      <c r="I820" s="1"/>
      <c r="J820" s="1"/>
      <c r="K820" s="1"/>
      <c r="L820" s="1"/>
      <c r="M820" s="1"/>
    </row>
    <row r="821" spans="6:13" x14ac:dyDescent="0.3">
      <c r="F821" s="1"/>
      <c r="H821" s="1"/>
      <c r="I821" s="1"/>
      <c r="J821" s="1"/>
      <c r="K821" s="1"/>
      <c r="L821" s="1"/>
      <c r="M821" s="1"/>
    </row>
    <row r="822" spans="6:13" x14ac:dyDescent="0.3">
      <c r="F822" s="1"/>
      <c r="H822" s="1"/>
      <c r="I822" s="1"/>
      <c r="J822" s="1"/>
      <c r="K822" s="1"/>
      <c r="L822" s="1"/>
      <c r="M822" s="1"/>
    </row>
    <row r="823" spans="6:13" x14ac:dyDescent="0.3">
      <c r="F823" s="1"/>
      <c r="H823" s="1"/>
      <c r="I823" s="1"/>
      <c r="J823" s="1"/>
      <c r="K823" s="1"/>
      <c r="L823" s="1"/>
      <c r="M823" s="1"/>
    </row>
    <row r="824" spans="6:13" x14ac:dyDescent="0.3">
      <c r="F824" s="1"/>
      <c r="H824" s="1"/>
      <c r="I824" s="1"/>
      <c r="J824" s="1"/>
      <c r="K824" s="1"/>
      <c r="L824" s="1"/>
      <c r="M824" s="1"/>
    </row>
    <row r="825" spans="6:13" x14ac:dyDescent="0.3">
      <c r="F825" s="1"/>
      <c r="H825" s="1"/>
      <c r="I825" s="1"/>
      <c r="J825" s="1"/>
      <c r="K825" s="1"/>
      <c r="L825" s="1"/>
      <c r="M825" s="1"/>
    </row>
    <row r="826" spans="6:13" x14ac:dyDescent="0.3">
      <c r="F826" s="1"/>
      <c r="H826" s="1"/>
      <c r="I826" s="1"/>
      <c r="J826" s="1"/>
      <c r="K826" s="1"/>
      <c r="L826" s="1"/>
      <c r="M826" s="1"/>
    </row>
    <row r="827" spans="6:13" x14ac:dyDescent="0.3">
      <c r="F827" s="1"/>
      <c r="H827" s="1"/>
      <c r="I827" s="1"/>
      <c r="J827" s="1"/>
      <c r="K827" s="1"/>
      <c r="L827" s="1"/>
      <c r="M827" s="1"/>
    </row>
    <row r="828" spans="6:13" x14ac:dyDescent="0.3">
      <c r="F828" s="1"/>
      <c r="H828" s="1"/>
      <c r="I828" s="1"/>
      <c r="J828" s="1"/>
      <c r="K828" s="1"/>
      <c r="L828" s="1"/>
      <c r="M828" s="1"/>
    </row>
    <row r="829" spans="6:13" x14ac:dyDescent="0.3">
      <c r="F829" s="1"/>
      <c r="H829" s="1"/>
      <c r="I829" s="1"/>
      <c r="J829" s="1"/>
      <c r="K829" s="1"/>
      <c r="L829" s="1"/>
      <c r="M829" s="1"/>
    </row>
    <row r="830" spans="6:13" x14ac:dyDescent="0.3">
      <c r="F830" s="1"/>
      <c r="H830" s="1"/>
      <c r="I830" s="1"/>
      <c r="J830" s="1"/>
      <c r="K830" s="1"/>
      <c r="L830" s="1"/>
      <c r="M830" s="1"/>
    </row>
    <row r="831" spans="6:13" x14ac:dyDescent="0.3">
      <c r="F831" s="1"/>
      <c r="H831" s="1"/>
      <c r="I831" s="1"/>
      <c r="J831" s="1"/>
      <c r="K831" s="1"/>
      <c r="L831" s="1"/>
      <c r="M831" s="1"/>
    </row>
    <row r="832" spans="6:13" x14ac:dyDescent="0.3">
      <c r="F832" s="1"/>
      <c r="H832" s="1"/>
      <c r="I832" s="1"/>
      <c r="J832" s="1"/>
      <c r="K832" s="1"/>
      <c r="L832" s="1"/>
      <c r="M832" s="1"/>
    </row>
    <row r="833" spans="6:13" x14ac:dyDescent="0.3">
      <c r="F833" s="1"/>
      <c r="H833" s="1"/>
      <c r="I833" s="1"/>
      <c r="J833" s="1"/>
      <c r="K833" s="1"/>
      <c r="L833" s="1"/>
      <c r="M833" s="1"/>
    </row>
    <row r="834" spans="6:13" x14ac:dyDescent="0.3">
      <c r="F834" s="1"/>
      <c r="H834" s="1"/>
      <c r="I834" s="1"/>
      <c r="J834" s="1"/>
      <c r="K834" s="1"/>
      <c r="L834" s="1"/>
      <c r="M834" s="1"/>
    </row>
    <row r="835" spans="6:13" x14ac:dyDescent="0.3">
      <c r="F835" s="1"/>
      <c r="H835" s="1"/>
      <c r="I835" s="1"/>
      <c r="J835" s="1"/>
      <c r="K835" s="1"/>
      <c r="L835" s="1"/>
      <c r="M835" s="1"/>
    </row>
    <row r="836" spans="6:13" x14ac:dyDescent="0.3">
      <c r="F836" s="1"/>
      <c r="H836" s="1"/>
      <c r="I836" s="1"/>
      <c r="J836" s="1"/>
      <c r="K836" s="1"/>
      <c r="L836" s="1"/>
      <c r="M836" s="1"/>
    </row>
    <row r="837" spans="6:13" x14ac:dyDescent="0.3">
      <c r="F837" s="1"/>
      <c r="H837" s="1"/>
      <c r="I837" s="1"/>
      <c r="J837" s="1"/>
      <c r="K837" s="1"/>
      <c r="L837" s="1"/>
      <c r="M837" s="1"/>
    </row>
    <row r="838" spans="6:13" x14ac:dyDescent="0.3">
      <c r="F838" s="1"/>
      <c r="H838" s="1"/>
      <c r="I838" s="1"/>
      <c r="J838" s="1"/>
      <c r="K838" s="1"/>
      <c r="L838" s="1"/>
      <c r="M838" s="1"/>
    </row>
    <row r="839" spans="6:13" x14ac:dyDescent="0.3">
      <c r="F839" s="1"/>
      <c r="H839" s="1"/>
      <c r="I839" s="1"/>
      <c r="J839" s="1"/>
      <c r="K839" s="1"/>
      <c r="L839" s="1"/>
      <c r="M839" s="1"/>
    </row>
    <row r="840" spans="6:13" x14ac:dyDescent="0.3">
      <c r="F840" s="1"/>
      <c r="H840" s="1"/>
      <c r="I840" s="1"/>
      <c r="J840" s="1"/>
      <c r="K840" s="1"/>
      <c r="L840" s="1"/>
      <c r="M840" s="1"/>
    </row>
    <row r="841" spans="6:13" x14ac:dyDescent="0.3">
      <c r="F841" s="1"/>
      <c r="H841" s="1"/>
      <c r="I841" s="1"/>
      <c r="J841" s="1"/>
      <c r="K841" s="1"/>
      <c r="L841" s="1"/>
      <c r="M841" s="1"/>
    </row>
    <row r="842" spans="6:13" x14ac:dyDescent="0.3">
      <c r="F842" s="1"/>
      <c r="H842" s="1"/>
      <c r="I842" s="1"/>
      <c r="J842" s="1"/>
      <c r="K842" s="1"/>
      <c r="L842" s="1"/>
      <c r="M842" s="1"/>
    </row>
    <row r="843" spans="6:13" x14ac:dyDescent="0.3">
      <c r="F843" s="1"/>
      <c r="H843" s="1"/>
      <c r="I843" s="1"/>
      <c r="J843" s="1"/>
      <c r="K843" s="1"/>
      <c r="L843" s="1"/>
      <c r="M843" s="1"/>
    </row>
    <row r="844" spans="6:13" x14ac:dyDescent="0.3">
      <c r="F844" s="1"/>
      <c r="H844" s="1"/>
      <c r="I844" s="1"/>
      <c r="J844" s="1"/>
      <c r="K844" s="1"/>
      <c r="L844" s="1"/>
      <c r="M844" s="1"/>
    </row>
    <row r="845" spans="6:13" x14ac:dyDescent="0.3">
      <c r="F845" s="1"/>
      <c r="H845" s="1"/>
      <c r="I845" s="1"/>
      <c r="J845" s="1"/>
      <c r="K845" s="1"/>
      <c r="L845" s="1"/>
      <c r="M845" s="1"/>
    </row>
    <row r="846" spans="6:13" x14ac:dyDescent="0.3">
      <c r="F846" s="1"/>
      <c r="H846" s="1"/>
      <c r="I846" s="1"/>
      <c r="J846" s="1"/>
      <c r="K846" s="1"/>
      <c r="L846" s="1"/>
      <c r="M846" s="1"/>
    </row>
    <row r="847" spans="6:13" x14ac:dyDescent="0.3">
      <c r="F847" s="1"/>
      <c r="H847" s="1"/>
      <c r="I847" s="1"/>
      <c r="J847" s="1"/>
      <c r="K847" s="1"/>
      <c r="L847" s="1"/>
      <c r="M847" s="1"/>
    </row>
    <row r="848" spans="6:13" x14ac:dyDescent="0.3">
      <c r="F848" s="1"/>
      <c r="H848" s="1"/>
      <c r="I848" s="1"/>
      <c r="J848" s="1"/>
      <c r="K848" s="1"/>
      <c r="L848" s="1"/>
      <c r="M848" s="1"/>
    </row>
    <row r="849" spans="6:13" x14ac:dyDescent="0.3">
      <c r="F849" s="1"/>
      <c r="H849" s="1"/>
      <c r="I849" s="1"/>
      <c r="J849" s="1"/>
      <c r="K849" s="1"/>
      <c r="L849" s="1"/>
      <c r="M849" s="1"/>
    </row>
    <row r="850" spans="6:13" x14ac:dyDescent="0.3">
      <c r="F850" s="1"/>
      <c r="H850" s="1"/>
      <c r="I850" s="1"/>
      <c r="J850" s="1"/>
      <c r="K850" s="1"/>
      <c r="L850" s="1"/>
      <c r="M850" s="1"/>
    </row>
    <row r="851" spans="6:13" x14ac:dyDescent="0.3">
      <c r="F851" s="1"/>
      <c r="H851" s="1"/>
      <c r="I851" s="1"/>
      <c r="J851" s="1"/>
      <c r="K851" s="1"/>
      <c r="L851" s="1"/>
      <c r="M851" s="1"/>
    </row>
    <row r="852" spans="6:13" x14ac:dyDescent="0.3">
      <c r="F852" s="1"/>
      <c r="H852" s="1"/>
      <c r="I852" s="1"/>
      <c r="J852" s="1"/>
      <c r="K852" s="1"/>
      <c r="L852" s="1"/>
      <c r="M852" s="1"/>
    </row>
    <row r="853" spans="6:13" x14ac:dyDescent="0.3">
      <c r="F853" s="1"/>
      <c r="H853" s="1"/>
      <c r="I853" s="1"/>
      <c r="J853" s="1"/>
      <c r="K853" s="1"/>
      <c r="L853" s="1"/>
      <c r="M853" s="1"/>
    </row>
    <row r="854" spans="6:13" x14ac:dyDescent="0.3">
      <c r="F854" s="1"/>
      <c r="H854" s="1"/>
      <c r="I854" s="1"/>
      <c r="J854" s="1"/>
      <c r="K854" s="1"/>
      <c r="L854" s="1"/>
      <c r="M854" s="1"/>
    </row>
    <row r="855" spans="6:13" x14ac:dyDescent="0.3">
      <c r="F855" s="1"/>
      <c r="H855" s="1"/>
      <c r="I855" s="1"/>
      <c r="J855" s="1"/>
      <c r="K855" s="1"/>
      <c r="L855" s="1"/>
      <c r="M855" s="1"/>
    </row>
    <row r="856" spans="6:13" x14ac:dyDescent="0.3">
      <c r="F856" s="1"/>
      <c r="H856" s="1"/>
      <c r="I856" s="1"/>
      <c r="J856" s="1"/>
      <c r="K856" s="1"/>
      <c r="L856" s="1"/>
      <c r="M856" s="1"/>
    </row>
    <row r="857" spans="6:13" x14ac:dyDescent="0.3">
      <c r="F857" s="1"/>
      <c r="H857" s="1"/>
      <c r="I857" s="1"/>
      <c r="J857" s="1"/>
      <c r="K857" s="1"/>
      <c r="L857" s="1"/>
      <c r="M857" s="1"/>
    </row>
    <row r="858" spans="6:13" x14ac:dyDescent="0.3">
      <c r="F858" s="1"/>
      <c r="H858" s="1"/>
      <c r="I858" s="1"/>
      <c r="J858" s="1"/>
      <c r="K858" s="1"/>
      <c r="L858" s="1"/>
      <c r="M858" s="1"/>
    </row>
    <row r="859" spans="6:13" x14ac:dyDescent="0.3">
      <c r="F859" s="1"/>
      <c r="H859" s="1"/>
      <c r="I859" s="1"/>
      <c r="J859" s="1"/>
      <c r="K859" s="1"/>
      <c r="L859" s="1"/>
      <c r="M859" s="1"/>
    </row>
    <row r="860" spans="6:13" x14ac:dyDescent="0.3">
      <c r="F860" s="1"/>
      <c r="H860" s="1"/>
      <c r="I860" s="1"/>
      <c r="J860" s="1"/>
      <c r="K860" s="1"/>
      <c r="L860" s="1"/>
      <c r="M860" s="1"/>
    </row>
    <row r="861" spans="6:13" x14ac:dyDescent="0.3">
      <c r="F861" s="1"/>
      <c r="H861" s="1"/>
      <c r="I861" s="1"/>
      <c r="J861" s="1"/>
      <c r="K861" s="1"/>
      <c r="L861" s="1"/>
      <c r="M861" s="1"/>
    </row>
    <row r="862" spans="6:13" x14ac:dyDescent="0.3">
      <c r="F862" s="1"/>
      <c r="H862" s="1"/>
      <c r="I862" s="1"/>
      <c r="J862" s="1"/>
      <c r="K862" s="1"/>
      <c r="L862" s="1"/>
      <c r="M862" s="1"/>
    </row>
    <row r="863" spans="6:13" x14ac:dyDescent="0.3">
      <c r="F863" s="1"/>
      <c r="H863" s="1"/>
      <c r="I863" s="1"/>
      <c r="J863" s="1"/>
      <c r="K863" s="1"/>
      <c r="L863" s="1"/>
      <c r="M863" s="1"/>
    </row>
    <row r="864" spans="6:13" x14ac:dyDescent="0.3">
      <c r="F864" s="1"/>
      <c r="H864" s="1"/>
      <c r="I864" s="1"/>
      <c r="J864" s="1"/>
      <c r="K864" s="1"/>
      <c r="L864" s="1"/>
      <c r="M864" s="1"/>
    </row>
    <row r="865" spans="6:13" x14ac:dyDescent="0.3">
      <c r="F865" s="1"/>
      <c r="H865" s="1"/>
      <c r="I865" s="1"/>
      <c r="J865" s="1"/>
      <c r="K865" s="1"/>
      <c r="L865" s="1"/>
      <c r="M865" s="1"/>
    </row>
    <row r="866" spans="6:13" x14ac:dyDescent="0.3">
      <c r="F866" s="1"/>
      <c r="H866" s="1"/>
      <c r="I866" s="1"/>
      <c r="J866" s="1"/>
      <c r="K866" s="1"/>
      <c r="L866" s="1"/>
      <c r="M866" s="1"/>
    </row>
    <row r="867" spans="6:13" x14ac:dyDescent="0.3">
      <c r="F867" s="1"/>
      <c r="H867" s="1"/>
      <c r="I867" s="1"/>
      <c r="J867" s="1"/>
      <c r="K867" s="1"/>
      <c r="L867" s="1"/>
      <c r="M867" s="1"/>
    </row>
    <row r="868" spans="6:13" x14ac:dyDescent="0.3">
      <c r="F868" s="1"/>
      <c r="H868" s="1"/>
      <c r="I868" s="1"/>
      <c r="J868" s="1"/>
      <c r="K868" s="1"/>
      <c r="L868" s="1"/>
      <c r="M868" s="1"/>
    </row>
    <row r="869" spans="6:13" x14ac:dyDescent="0.3">
      <c r="F869" s="1"/>
      <c r="H869" s="1"/>
      <c r="I869" s="1"/>
      <c r="J869" s="1"/>
      <c r="K869" s="1"/>
      <c r="L869" s="1"/>
      <c r="M869" s="1"/>
    </row>
    <row r="870" spans="6:13" x14ac:dyDescent="0.3">
      <c r="F870" s="1"/>
      <c r="H870" s="1"/>
      <c r="I870" s="1"/>
      <c r="J870" s="1"/>
      <c r="K870" s="1"/>
      <c r="L870" s="1"/>
      <c r="M870" s="1"/>
    </row>
    <row r="871" spans="6:13" x14ac:dyDescent="0.3">
      <c r="F871" s="1"/>
      <c r="H871" s="1"/>
      <c r="I871" s="1"/>
      <c r="J871" s="1"/>
      <c r="K871" s="1"/>
      <c r="L871" s="1"/>
      <c r="M871" s="1"/>
    </row>
    <row r="872" spans="6:13" x14ac:dyDescent="0.3">
      <c r="F872" s="1"/>
      <c r="H872" s="1"/>
      <c r="I872" s="1"/>
      <c r="J872" s="1"/>
      <c r="K872" s="1"/>
      <c r="L872" s="1"/>
      <c r="M872" s="1"/>
    </row>
    <row r="873" spans="6:13" x14ac:dyDescent="0.3">
      <c r="F873" s="1"/>
      <c r="H873" s="1"/>
      <c r="I873" s="1"/>
      <c r="J873" s="1"/>
      <c r="K873" s="1"/>
      <c r="L873" s="1"/>
      <c r="M873" s="1"/>
    </row>
    <row r="874" spans="6:13" x14ac:dyDescent="0.3">
      <c r="F874" s="1"/>
      <c r="H874" s="1"/>
      <c r="I874" s="1"/>
      <c r="J874" s="1"/>
      <c r="K874" s="1"/>
      <c r="L874" s="1"/>
      <c r="M874" s="1"/>
    </row>
    <row r="875" spans="6:13" x14ac:dyDescent="0.3">
      <c r="F875" s="1"/>
      <c r="H875" s="1"/>
      <c r="I875" s="1"/>
      <c r="J875" s="1"/>
      <c r="K875" s="1"/>
      <c r="L875" s="1"/>
      <c r="M875" s="1"/>
    </row>
    <row r="876" spans="6:13" x14ac:dyDescent="0.3">
      <c r="F876" s="1"/>
      <c r="H876" s="1"/>
      <c r="I876" s="1"/>
      <c r="J876" s="1"/>
      <c r="K876" s="1"/>
      <c r="L876" s="1"/>
      <c r="M876" s="1"/>
    </row>
    <row r="877" spans="6:13" x14ac:dyDescent="0.3">
      <c r="F877" s="1"/>
      <c r="H877" s="1"/>
      <c r="I877" s="1"/>
      <c r="J877" s="1"/>
      <c r="K877" s="1"/>
      <c r="L877" s="1"/>
      <c r="M877" s="1"/>
    </row>
    <row r="878" spans="6:13" x14ac:dyDescent="0.3">
      <c r="F878" s="1"/>
      <c r="H878" s="1"/>
      <c r="I878" s="1"/>
      <c r="J878" s="1"/>
      <c r="K878" s="1"/>
      <c r="L878" s="1"/>
      <c r="M878" s="1"/>
    </row>
    <row r="879" spans="6:13" x14ac:dyDescent="0.3">
      <c r="F879" s="1"/>
      <c r="H879" s="1"/>
      <c r="I879" s="1"/>
      <c r="J879" s="1"/>
      <c r="K879" s="1"/>
      <c r="L879" s="1"/>
      <c r="M879" s="1"/>
    </row>
  </sheetData>
  <mergeCells count="24">
    <mergeCell ref="A284:B284"/>
    <mergeCell ref="A294:B294"/>
    <mergeCell ref="A328:E328"/>
    <mergeCell ref="A382:E382"/>
    <mergeCell ref="A397:E397"/>
    <mergeCell ref="A402:E402"/>
    <mergeCell ref="A408:E408"/>
    <mergeCell ref="A342:E342"/>
    <mergeCell ref="A355:E355"/>
    <mergeCell ref="A230:E230"/>
    <mergeCell ref="A250:E250"/>
    <mergeCell ref="A257:E257"/>
    <mergeCell ref="A261:E261"/>
    <mergeCell ref="A243:B243"/>
    <mergeCell ref="A193:B193"/>
    <mergeCell ref="A148:B148"/>
    <mergeCell ref="A187:B187"/>
    <mergeCell ref="A149:B149"/>
    <mergeCell ref="A163:E163"/>
    <mergeCell ref="A82:B82"/>
    <mergeCell ref="A102:B102"/>
    <mergeCell ref="A69:B69"/>
    <mergeCell ref="A17:B17"/>
    <mergeCell ref="A45:E45"/>
  </mergeCells>
  <printOptions horizontalCentered="1" verticalCentered="1"/>
  <pageMargins left="0.23622047244094491" right="0.23622047244094491" top="0.74803149606299213" bottom="0.35433070866141736" header="0.11811023622047245" footer="0.11811023622047245"/>
  <pageSetup scale="77" fitToHeight="0" orientation="portrait" horizontalDpi="1200" verticalDpi="1200" r:id="rId1"/>
  <headerFooter>
    <oddFooter>Page &amp;P</oddFooter>
  </headerFooter>
  <rowBreaks count="7" manualBreakCount="7">
    <brk id="44" max="13" man="1"/>
    <brk id="101" max="13" man="1"/>
    <brk id="162" max="13" man="1"/>
    <brk id="224" max="13" man="1"/>
    <brk id="283" max="13" man="1"/>
    <brk id="341" max="13" man="1"/>
    <brk id="396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2">
    <tabColor rgb="FF7030A0"/>
    <pageSetUpPr fitToPage="1"/>
  </sheetPr>
  <dimension ref="A1:R144"/>
  <sheetViews>
    <sheetView showWhiteSpace="0" view="pageBreakPreview" topLeftCell="A19" zoomScaleNormal="100" zoomScaleSheetLayoutView="100" zoomScalePageLayoutView="75" workbookViewId="0">
      <selection activeCell="B28" sqref="B28"/>
    </sheetView>
  </sheetViews>
  <sheetFormatPr defaultColWidth="11.453125" defaultRowHeight="15" customHeight="1" x14ac:dyDescent="0.4"/>
  <cols>
    <col min="1" max="1" width="66.453125" style="129" customWidth="1"/>
    <col min="2" max="2" width="15.7265625" style="146" customWidth="1"/>
    <col min="3" max="3" width="7.26953125" style="116" customWidth="1"/>
    <col min="4" max="4" width="11.81640625" style="146" customWidth="1"/>
    <col min="5" max="8" width="9.54296875" style="146" customWidth="1"/>
    <col min="9" max="9" width="13.7265625" style="146" customWidth="1"/>
    <col min="10" max="16384" width="11.453125" style="111"/>
  </cols>
  <sheetData>
    <row r="1" spans="1:13" s="109" customFormat="1" ht="15" customHeight="1" x14ac:dyDescent="0.4">
      <c r="A1" s="118"/>
      <c r="B1" s="140"/>
      <c r="D1" s="147"/>
      <c r="E1" s="140"/>
      <c r="F1" s="140"/>
      <c r="G1" s="140"/>
      <c r="H1" s="140"/>
      <c r="I1" s="140"/>
    </row>
    <row r="2" spans="1:13" s="109" customFormat="1" ht="15" customHeight="1" x14ac:dyDescent="0.4">
      <c r="A2" s="118"/>
      <c r="B2" s="140"/>
      <c r="D2" s="147"/>
      <c r="E2" s="140"/>
      <c r="F2" s="140"/>
      <c r="G2" s="140"/>
      <c r="H2" s="140"/>
      <c r="I2" s="140"/>
    </row>
    <row r="3" spans="1:13" s="109" customFormat="1" ht="15" customHeight="1" x14ac:dyDescent="0.4">
      <c r="A3" s="118"/>
      <c r="B3" s="140"/>
      <c r="D3" s="147"/>
    </row>
    <row r="4" spans="1:13" s="109" customFormat="1" ht="15" customHeight="1" x14ac:dyDescent="0.4">
      <c r="A4" s="118"/>
      <c r="B4" s="140"/>
      <c r="D4" s="147"/>
    </row>
    <row r="5" spans="1:13" s="109" customFormat="1" ht="15" customHeight="1" x14ac:dyDescent="0.4">
      <c r="A5" s="118"/>
      <c r="B5" s="141"/>
      <c r="C5" s="110"/>
      <c r="D5" s="147"/>
    </row>
    <row r="6" spans="1:13" s="109" customFormat="1" ht="15" customHeight="1" x14ac:dyDescent="0.4">
      <c r="A6" s="118"/>
      <c r="B6" s="141"/>
      <c r="C6" s="110"/>
      <c r="D6" s="147"/>
      <c r="E6" s="141"/>
      <c r="F6" s="141"/>
      <c r="G6" s="141"/>
      <c r="H6" s="141"/>
      <c r="I6" s="148"/>
    </row>
    <row r="7" spans="1:13" s="109" customFormat="1" ht="15" customHeight="1" x14ac:dyDescent="0.4">
      <c r="A7" s="118"/>
      <c r="B7" s="141"/>
      <c r="C7" s="110"/>
      <c r="D7" s="147"/>
      <c r="E7" s="141"/>
      <c r="F7" s="141"/>
      <c r="G7" s="141"/>
      <c r="H7" s="141"/>
      <c r="I7" s="148"/>
    </row>
    <row r="8" spans="1:13" s="109" customFormat="1" ht="15" customHeight="1" x14ac:dyDescent="0.4">
      <c r="A8" s="118"/>
      <c r="B8" s="141"/>
      <c r="C8" s="110"/>
      <c r="D8" s="147"/>
      <c r="E8" s="141"/>
      <c r="F8" s="141"/>
      <c r="G8" s="141"/>
      <c r="H8" s="141"/>
      <c r="I8" s="148"/>
    </row>
    <row r="9" spans="1:13" s="109" customFormat="1" ht="15" customHeight="1" x14ac:dyDescent="0.4">
      <c r="A9" s="118"/>
      <c r="B9" s="141"/>
      <c r="C9" s="110"/>
      <c r="D9" s="147"/>
      <c r="E9" s="345" t="s">
        <v>690</v>
      </c>
      <c r="F9" s="345"/>
      <c r="G9" s="345"/>
      <c r="H9" s="345"/>
      <c r="I9" s="345"/>
    </row>
    <row r="10" spans="1:13" s="109" customFormat="1" ht="15" customHeight="1" x14ac:dyDescent="0.4">
      <c r="A10" s="118"/>
      <c r="B10" s="141"/>
      <c r="C10" s="110"/>
      <c r="D10" s="147"/>
      <c r="E10" s="345"/>
      <c r="F10" s="345"/>
      <c r="G10" s="345"/>
      <c r="H10" s="345"/>
      <c r="I10" s="345"/>
    </row>
    <row r="11" spans="1:13" s="109" customFormat="1" ht="15" customHeight="1" thickBot="1" x14ac:dyDescent="0.45">
      <c r="A11" s="118"/>
      <c r="B11" s="141"/>
      <c r="C11" s="110"/>
      <c r="D11" s="147"/>
      <c r="E11" s="345"/>
      <c r="F11" s="345"/>
      <c r="G11" s="345"/>
      <c r="H11" s="345"/>
      <c r="I11" s="345"/>
    </row>
    <row r="12" spans="1:13" s="109" customFormat="1" ht="15" customHeight="1" x14ac:dyDescent="0.4">
      <c r="A12" s="130" t="s">
        <v>494</v>
      </c>
      <c r="D12" s="147"/>
      <c r="E12" s="241" t="s">
        <v>662</v>
      </c>
      <c r="F12" s="240" t="s">
        <v>663</v>
      </c>
      <c r="G12" s="243" t="s">
        <v>664</v>
      </c>
      <c r="H12" s="242" t="s">
        <v>665</v>
      </c>
      <c r="I12" s="148"/>
      <c r="J12" s="111"/>
    </row>
    <row r="13" spans="1:13" s="109" customFormat="1" ht="15" customHeight="1" x14ac:dyDescent="0.4">
      <c r="A13" s="132"/>
      <c r="D13" s="147"/>
      <c r="E13" s="175">
        <v>45029</v>
      </c>
      <c r="F13" s="176">
        <f>E13+7</f>
        <v>45036</v>
      </c>
      <c r="G13" s="176">
        <f>F13+7</f>
        <v>45043</v>
      </c>
      <c r="H13" s="176">
        <f>G13+7</f>
        <v>45050</v>
      </c>
      <c r="I13" s="148"/>
      <c r="J13" s="111"/>
    </row>
    <row r="14" spans="1:13" s="109" customFormat="1" ht="28.5" customHeight="1" x14ac:dyDescent="0.5">
      <c r="A14" s="212" t="s">
        <v>667</v>
      </c>
      <c r="B14" s="213" t="s">
        <v>498</v>
      </c>
      <c r="C14" s="207" t="s">
        <v>497</v>
      </c>
      <c r="D14" s="214" t="s">
        <v>12</v>
      </c>
      <c r="E14" s="215" t="s">
        <v>666</v>
      </c>
      <c r="F14" s="216" t="s">
        <v>666</v>
      </c>
      <c r="G14" s="216" t="s">
        <v>666</v>
      </c>
      <c r="H14" s="216" t="s">
        <v>666</v>
      </c>
      <c r="I14" s="217" t="s">
        <v>499</v>
      </c>
      <c r="J14" s="111"/>
      <c r="K14" s="111"/>
      <c r="L14" s="111"/>
      <c r="M14" s="111"/>
    </row>
    <row r="15" spans="1:13" s="109" customFormat="1" ht="28.5" customHeight="1" x14ac:dyDescent="0.5">
      <c r="A15" s="206" t="s">
        <v>744</v>
      </c>
      <c r="B15" s="193">
        <v>1400000336</v>
      </c>
      <c r="C15" s="207"/>
      <c r="D15" s="208" t="s">
        <v>8</v>
      </c>
      <c r="E15" s="215"/>
      <c r="F15" s="216"/>
      <c r="G15" s="216"/>
      <c r="H15" s="216"/>
      <c r="I15" s="218" t="s">
        <v>500</v>
      </c>
      <c r="J15" s="111"/>
      <c r="K15" s="111"/>
      <c r="L15" s="111"/>
      <c r="M15" s="111"/>
    </row>
    <row r="16" spans="1:13" s="109" customFormat="1" ht="28.5" customHeight="1" x14ac:dyDescent="0.5">
      <c r="A16" s="206" t="s">
        <v>501</v>
      </c>
      <c r="B16" s="193">
        <v>2400000002</v>
      </c>
      <c r="C16" s="207"/>
      <c r="D16" s="208" t="s">
        <v>502</v>
      </c>
      <c r="E16" s="215"/>
      <c r="F16" s="216"/>
      <c r="G16" s="216"/>
      <c r="H16" s="216"/>
      <c r="I16" s="218" t="s">
        <v>503</v>
      </c>
      <c r="J16" s="111"/>
      <c r="K16" s="111"/>
      <c r="L16" s="111"/>
      <c r="M16" s="111"/>
    </row>
    <row r="17" spans="1:13" s="109" customFormat="1" ht="28.5" customHeight="1" x14ac:dyDescent="0.5">
      <c r="A17" s="119" t="s">
        <v>504</v>
      </c>
      <c r="B17" s="143">
        <v>4800000046</v>
      </c>
      <c r="C17" s="112"/>
      <c r="D17" s="149" t="s">
        <v>153</v>
      </c>
      <c r="E17" s="177"/>
      <c r="F17" s="178"/>
      <c r="G17" s="178"/>
      <c r="H17" s="178"/>
      <c r="I17" s="150" t="s">
        <v>505</v>
      </c>
      <c r="J17" s="111"/>
      <c r="K17" s="111"/>
      <c r="L17" s="111"/>
      <c r="M17" s="111"/>
    </row>
    <row r="18" spans="1:13" s="109" customFormat="1" ht="28.5" customHeight="1" x14ac:dyDescent="0.5">
      <c r="A18" s="119" t="s">
        <v>506</v>
      </c>
      <c r="B18" s="143">
        <v>1400000350</v>
      </c>
      <c r="C18" s="112"/>
      <c r="D18" s="149" t="s">
        <v>11</v>
      </c>
      <c r="E18" s="177"/>
      <c r="F18" s="178"/>
      <c r="G18" s="178"/>
      <c r="H18" s="178"/>
      <c r="I18" s="150" t="s">
        <v>507</v>
      </c>
      <c r="J18" s="111"/>
      <c r="K18" s="111"/>
      <c r="L18" s="111"/>
      <c r="M18" s="111"/>
    </row>
    <row r="19" spans="1:13" s="109" customFormat="1" ht="28.5" customHeight="1" x14ac:dyDescent="0.5">
      <c r="A19" s="119" t="s">
        <v>510</v>
      </c>
      <c r="B19" s="143">
        <v>5200000093</v>
      </c>
      <c r="C19" s="112"/>
      <c r="D19" s="149" t="s">
        <v>3</v>
      </c>
      <c r="E19" s="177"/>
      <c r="F19" s="178"/>
      <c r="G19" s="178"/>
      <c r="H19" s="178"/>
      <c r="I19" s="150" t="s">
        <v>511</v>
      </c>
      <c r="J19" s="111"/>
      <c r="K19" s="111"/>
      <c r="L19" s="111"/>
      <c r="M19" s="111"/>
    </row>
    <row r="20" spans="1:13" s="109" customFormat="1" ht="28.5" customHeight="1" x14ac:dyDescent="0.5">
      <c r="A20" s="119" t="s">
        <v>734</v>
      </c>
      <c r="B20" s="143" t="s">
        <v>735</v>
      </c>
      <c r="C20" s="112"/>
      <c r="D20" s="149" t="s">
        <v>555</v>
      </c>
      <c r="E20" s="177"/>
      <c r="F20" s="178"/>
      <c r="G20" s="178"/>
      <c r="H20" s="178"/>
      <c r="I20" s="150" t="s">
        <v>736</v>
      </c>
      <c r="J20" s="111"/>
      <c r="K20" s="111"/>
      <c r="L20" s="111"/>
      <c r="M20" s="111"/>
    </row>
    <row r="21" spans="1:13" s="109" customFormat="1" ht="28.5" customHeight="1" x14ac:dyDescent="0.5">
      <c r="A21" s="119" t="s">
        <v>854</v>
      </c>
      <c r="B21" s="143" t="s">
        <v>855</v>
      </c>
      <c r="C21" s="112"/>
      <c r="D21" s="149" t="s">
        <v>856</v>
      </c>
      <c r="E21" s="177"/>
      <c r="F21" s="178"/>
      <c r="G21" s="178"/>
      <c r="H21" s="178"/>
      <c r="I21" s="150" t="s">
        <v>500</v>
      </c>
      <c r="J21" s="111"/>
      <c r="K21" s="111"/>
      <c r="L21" s="111"/>
      <c r="M21" s="111"/>
    </row>
    <row r="22" spans="1:13" s="109" customFormat="1" ht="28.5" customHeight="1" x14ac:dyDescent="0.5">
      <c r="A22" s="119" t="s">
        <v>858</v>
      </c>
      <c r="B22" s="143" t="s">
        <v>857</v>
      </c>
      <c r="C22" s="112"/>
      <c r="D22" s="149" t="s">
        <v>555</v>
      </c>
      <c r="E22" s="177"/>
      <c r="F22" s="178"/>
      <c r="G22" s="178"/>
      <c r="H22" s="178"/>
      <c r="I22" s="150" t="s">
        <v>500</v>
      </c>
      <c r="J22" s="111"/>
      <c r="K22" s="111"/>
      <c r="L22" s="111"/>
      <c r="M22" s="111"/>
    </row>
    <row r="23" spans="1:13" s="109" customFormat="1" ht="28.5" customHeight="1" x14ac:dyDescent="0.5">
      <c r="A23" s="119" t="s">
        <v>668</v>
      </c>
      <c r="B23" s="143">
        <v>4700000100</v>
      </c>
      <c r="C23" s="112"/>
      <c r="D23" s="149" t="s">
        <v>509</v>
      </c>
      <c r="E23" s="177"/>
      <c r="F23" s="178"/>
      <c r="G23" s="178"/>
      <c r="H23" s="178"/>
      <c r="I23" s="150" t="s">
        <v>512</v>
      </c>
      <c r="J23" s="111"/>
      <c r="K23" s="111"/>
      <c r="L23" s="111"/>
      <c r="M23" s="111"/>
    </row>
    <row r="24" spans="1:13" s="109" customFormat="1" ht="28.5" customHeight="1" x14ac:dyDescent="0.5">
      <c r="A24" s="119" t="s">
        <v>669</v>
      </c>
      <c r="B24" s="143">
        <v>4700000094</v>
      </c>
      <c r="C24" s="112"/>
      <c r="D24" s="149" t="s">
        <v>3</v>
      </c>
      <c r="E24" s="177"/>
      <c r="F24" s="178"/>
      <c r="G24" s="178"/>
      <c r="H24" s="178"/>
      <c r="I24" s="150" t="s">
        <v>513</v>
      </c>
      <c r="J24" s="111"/>
      <c r="K24" s="111"/>
      <c r="L24" s="111"/>
      <c r="M24" s="111"/>
    </row>
    <row r="25" spans="1:13" s="109" customFormat="1" ht="28.5" customHeight="1" x14ac:dyDescent="0.5">
      <c r="A25" s="119" t="s">
        <v>514</v>
      </c>
      <c r="B25" s="143" t="s">
        <v>515</v>
      </c>
      <c r="C25" s="112"/>
      <c r="D25" s="149" t="s">
        <v>4</v>
      </c>
      <c r="E25" s="177"/>
      <c r="F25" s="178"/>
      <c r="G25" s="178"/>
      <c r="H25" s="178"/>
      <c r="I25" s="150" t="s">
        <v>516</v>
      </c>
      <c r="J25" s="111"/>
      <c r="K25" s="111"/>
      <c r="L25" s="111"/>
      <c r="M25" s="111"/>
    </row>
    <row r="26" spans="1:13" s="109" customFormat="1" ht="28.5" customHeight="1" x14ac:dyDescent="0.5">
      <c r="A26" s="119" t="s">
        <v>517</v>
      </c>
      <c r="B26" s="143" t="s">
        <v>518</v>
      </c>
      <c r="C26" s="112"/>
      <c r="D26" s="149" t="s">
        <v>4</v>
      </c>
      <c r="E26" s="177"/>
      <c r="F26" s="178"/>
      <c r="G26" s="178"/>
      <c r="H26" s="178"/>
      <c r="I26" s="150" t="s">
        <v>519</v>
      </c>
      <c r="J26" s="111"/>
      <c r="K26" s="111"/>
      <c r="L26" s="111"/>
      <c r="M26" s="111"/>
    </row>
    <row r="27" spans="1:13" s="109" customFormat="1" ht="28.5" customHeight="1" x14ac:dyDescent="0.5">
      <c r="A27" s="119" t="s">
        <v>520</v>
      </c>
      <c r="B27" s="143">
        <v>4200000285</v>
      </c>
      <c r="C27" s="112"/>
      <c r="D27" s="149" t="s">
        <v>521</v>
      </c>
      <c r="E27" s="177"/>
      <c r="F27" s="178"/>
      <c r="G27" s="178"/>
      <c r="H27" s="178"/>
      <c r="I27" s="150" t="s">
        <v>522</v>
      </c>
      <c r="J27" s="111"/>
      <c r="K27" s="111"/>
      <c r="L27" s="111"/>
      <c r="M27" s="111"/>
    </row>
    <row r="28" spans="1:13" s="109" customFormat="1" ht="28.5" customHeight="1" x14ac:dyDescent="0.5">
      <c r="A28" s="119" t="s">
        <v>795</v>
      </c>
      <c r="B28" s="251" t="s">
        <v>796</v>
      </c>
      <c r="C28" s="112"/>
      <c r="D28" s="149" t="s">
        <v>555</v>
      </c>
      <c r="E28" s="177"/>
      <c r="F28" s="178"/>
      <c r="G28" s="178"/>
      <c r="H28" s="178"/>
      <c r="I28" s="150" t="s">
        <v>554</v>
      </c>
      <c r="J28" s="111"/>
      <c r="K28" s="111"/>
      <c r="L28" s="111"/>
      <c r="M28" s="111"/>
    </row>
    <row r="29" spans="1:13" s="109" customFormat="1" ht="28.5" customHeight="1" x14ac:dyDescent="0.5">
      <c r="A29" s="119" t="s">
        <v>798</v>
      </c>
      <c r="B29" s="251" t="s">
        <v>797</v>
      </c>
      <c r="C29" s="112"/>
      <c r="D29" s="149" t="s">
        <v>555</v>
      </c>
      <c r="E29" s="177"/>
      <c r="F29" s="178"/>
      <c r="G29" s="178"/>
      <c r="H29" s="178"/>
      <c r="I29" s="150" t="s">
        <v>508</v>
      </c>
      <c r="J29" s="111"/>
      <c r="K29" s="111"/>
      <c r="L29" s="111"/>
      <c r="M29" s="111"/>
    </row>
    <row r="30" spans="1:13" s="109" customFormat="1" ht="28.5" customHeight="1" x14ac:dyDescent="0.5">
      <c r="A30" s="119" t="s">
        <v>670</v>
      </c>
      <c r="B30" s="143" t="s">
        <v>524</v>
      </c>
      <c r="C30" s="112"/>
      <c r="D30" s="149" t="s">
        <v>523</v>
      </c>
      <c r="E30" s="177"/>
      <c r="F30" s="178"/>
      <c r="G30" s="178"/>
      <c r="H30" s="178"/>
      <c r="I30" s="150" t="s">
        <v>525</v>
      </c>
      <c r="J30" s="111"/>
      <c r="K30" s="111"/>
      <c r="L30" s="111"/>
      <c r="M30" s="111"/>
    </row>
    <row r="31" spans="1:13" s="109" customFormat="1" ht="28.5" customHeight="1" x14ac:dyDescent="0.5">
      <c r="A31" s="119" t="s">
        <v>671</v>
      </c>
      <c r="B31" s="143" t="s">
        <v>526</v>
      </c>
      <c r="C31" s="112"/>
      <c r="D31" s="149">
        <v>12</v>
      </c>
      <c r="E31" s="177"/>
      <c r="F31" s="178"/>
      <c r="G31" s="178"/>
      <c r="H31" s="178"/>
      <c r="I31" s="150" t="s">
        <v>527</v>
      </c>
      <c r="J31" s="111"/>
      <c r="K31" s="111"/>
      <c r="L31" s="111"/>
      <c r="M31" s="111"/>
    </row>
    <row r="32" spans="1:13" s="109" customFormat="1" ht="28.5" customHeight="1" x14ac:dyDescent="0.5">
      <c r="A32" s="120" t="s">
        <v>672</v>
      </c>
      <c r="B32" s="143" t="s">
        <v>528</v>
      </c>
      <c r="C32" s="112"/>
      <c r="D32" s="149">
        <v>12</v>
      </c>
      <c r="E32" s="177"/>
      <c r="F32" s="178"/>
      <c r="G32" s="178"/>
      <c r="H32" s="178"/>
      <c r="I32" s="150" t="s">
        <v>527</v>
      </c>
      <c r="J32" s="111"/>
      <c r="K32" s="111"/>
      <c r="L32" s="111"/>
      <c r="M32" s="111"/>
    </row>
    <row r="33" spans="1:18" s="109" customFormat="1" ht="28.5" customHeight="1" x14ac:dyDescent="0.5">
      <c r="A33" s="119" t="s">
        <v>529</v>
      </c>
      <c r="B33" s="143" t="s">
        <v>530</v>
      </c>
      <c r="C33" s="112"/>
      <c r="D33" s="149">
        <v>12</v>
      </c>
      <c r="E33" s="177"/>
      <c r="F33" s="178"/>
      <c r="G33" s="178"/>
      <c r="H33" s="178"/>
      <c r="I33" s="150" t="s">
        <v>527</v>
      </c>
      <c r="J33" s="111"/>
      <c r="K33" s="111"/>
      <c r="L33" s="111"/>
      <c r="M33" s="111"/>
    </row>
    <row r="34" spans="1:18" s="109" customFormat="1" ht="28.5" customHeight="1" x14ac:dyDescent="0.5">
      <c r="A34" s="133" t="s">
        <v>531</v>
      </c>
      <c r="B34" s="143" t="s">
        <v>533</v>
      </c>
      <c r="C34" s="112"/>
      <c r="D34" s="149" t="s">
        <v>532</v>
      </c>
      <c r="E34" s="179"/>
      <c r="F34" s="180"/>
      <c r="G34" s="180"/>
      <c r="H34" s="180"/>
      <c r="I34" s="150" t="s">
        <v>534</v>
      </c>
      <c r="J34" s="111"/>
      <c r="K34" s="111"/>
      <c r="L34" s="111"/>
      <c r="M34" s="111"/>
    </row>
    <row r="35" spans="1:18" s="109" customFormat="1" ht="28.5" customHeight="1" x14ac:dyDescent="0.5">
      <c r="A35" s="133" t="s">
        <v>535</v>
      </c>
      <c r="B35" s="143" t="s">
        <v>536</v>
      </c>
      <c r="C35" s="112"/>
      <c r="D35" s="149" t="s">
        <v>532</v>
      </c>
      <c r="E35" s="177"/>
      <c r="F35" s="178"/>
      <c r="G35" s="178"/>
      <c r="H35" s="178"/>
      <c r="I35" s="150" t="s">
        <v>534</v>
      </c>
      <c r="J35" s="111"/>
      <c r="K35" s="111"/>
      <c r="L35" s="111"/>
      <c r="M35" s="111"/>
    </row>
    <row r="36" spans="1:18" ht="28.5" customHeight="1" x14ac:dyDescent="0.5">
      <c r="A36" s="133" t="s">
        <v>537</v>
      </c>
      <c r="B36" s="143" t="s">
        <v>538</v>
      </c>
      <c r="C36" s="112"/>
      <c r="D36" s="149" t="s">
        <v>532</v>
      </c>
      <c r="E36" s="177"/>
      <c r="F36" s="178"/>
      <c r="G36" s="178"/>
      <c r="H36" s="178"/>
      <c r="I36" s="150" t="s">
        <v>534</v>
      </c>
      <c r="N36" s="109"/>
      <c r="O36" s="109"/>
      <c r="P36" s="109"/>
      <c r="Q36" s="109"/>
      <c r="R36" s="109"/>
    </row>
    <row r="37" spans="1:18" ht="28.5" customHeight="1" x14ac:dyDescent="0.5">
      <c r="A37" s="133" t="s">
        <v>539</v>
      </c>
      <c r="B37" s="143" t="s">
        <v>540</v>
      </c>
      <c r="C37" s="112"/>
      <c r="D37" s="149" t="s">
        <v>532</v>
      </c>
      <c r="E37" s="177"/>
      <c r="F37" s="178"/>
      <c r="G37" s="178"/>
      <c r="H37" s="178"/>
      <c r="I37" s="150" t="s">
        <v>534</v>
      </c>
      <c r="N37" s="109"/>
      <c r="O37" s="109"/>
      <c r="P37" s="109"/>
      <c r="Q37" s="109"/>
      <c r="R37" s="109"/>
    </row>
    <row r="38" spans="1:18" s="109" customFormat="1" ht="28.5" customHeight="1" x14ac:dyDescent="0.5">
      <c r="A38" s="119" t="s">
        <v>541</v>
      </c>
      <c r="B38" s="143">
        <v>5200000089</v>
      </c>
      <c r="C38" s="112"/>
      <c r="D38" s="149" t="s">
        <v>9</v>
      </c>
      <c r="E38" s="177"/>
      <c r="F38" s="178"/>
      <c r="G38" s="178"/>
      <c r="H38" s="178"/>
      <c r="I38" s="150" t="s">
        <v>542</v>
      </c>
      <c r="J38" s="111"/>
      <c r="K38" s="111"/>
      <c r="L38" s="111"/>
      <c r="M38" s="111"/>
    </row>
    <row r="39" spans="1:18" s="109" customFormat="1" ht="28.5" customHeight="1" x14ac:dyDescent="0.5">
      <c r="A39" s="119" t="s">
        <v>543</v>
      </c>
      <c r="B39" s="143">
        <v>4700000114</v>
      </c>
      <c r="C39" s="112"/>
      <c r="D39" s="149" t="s">
        <v>523</v>
      </c>
      <c r="E39" s="177"/>
      <c r="F39" s="178"/>
      <c r="G39" s="178"/>
      <c r="H39" s="178"/>
      <c r="I39" s="150" t="s">
        <v>545</v>
      </c>
      <c r="J39" s="111"/>
      <c r="K39" s="111"/>
      <c r="L39" s="111"/>
      <c r="M39" s="111"/>
    </row>
    <row r="40" spans="1:18" s="109" customFormat="1" ht="28.5" customHeight="1" x14ac:dyDescent="0.5">
      <c r="A40" s="119" t="s">
        <v>544</v>
      </c>
      <c r="B40" s="143">
        <v>4700000112</v>
      </c>
      <c r="C40" s="112"/>
      <c r="D40" s="149" t="s">
        <v>9</v>
      </c>
      <c r="E40" s="177"/>
      <c r="F40" s="178"/>
      <c r="G40" s="178"/>
      <c r="H40" s="178"/>
      <c r="I40" s="150" t="s">
        <v>545</v>
      </c>
      <c r="J40" s="111"/>
      <c r="K40" s="111"/>
      <c r="L40" s="111"/>
      <c r="M40" s="111"/>
    </row>
    <row r="41" spans="1:18" s="109" customFormat="1" ht="28.5" customHeight="1" x14ac:dyDescent="0.5">
      <c r="A41" s="119" t="s">
        <v>546</v>
      </c>
      <c r="B41" s="143">
        <v>4700000113</v>
      </c>
      <c r="C41" s="112"/>
      <c r="D41" s="149" t="s">
        <v>523</v>
      </c>
      <c r="E41" s="177"/>
      <c r="F41" s="178"/>
      <c r="G41" s="178"/>
      <c r="H41" s="178"/>
      <c r="I41" s="150" t="s">
        <v>547</v>
      </c>
      <c r="J41" s="111"/>
      <c r="K41" s="111"/>
      <c r="L41" s="111"/>
      <c r="M41" s="111"/>
    </row>
    <row r="42" spans="1:18" s="109" customFormat="1" ht="28.5" customHeight="1" x14ac:dyDescent="0.5">
      <c r="A42" s="119" t="s">
        <v>673</v>
      </c>
      <c r="B42" s="143">
        <v>1400000339</v>
      </c>
      <c r="C42" s="112"/>
      <c r="D42" s="149" t="s">
        <v>548</v>
      </c>
      <c r="E42" s="179"/>
      <c r="F42" s="180"/>
      <c r="G42" s="180"/>
      <c r="H42" s="180"/>
      <c r="I42" s="150" t="s">
        <v>549</v>
      </c>
      <c r="J42" s="111"/>
      <c r="K42" s="111"/>
      <c r="L42" s="111"/>
      <c r="M42" s="111"/>
    </row>
    <row r="43" spans="1:18" s="109" customFormat="1" ht="28.5" customHeight="1" x14ac:dyDescent="0.5">
      <c r="A43" s="119" t="s">
        <v>674</v>
      </c>
      <c r="B43" s="143" t="s">
        <v>551</v>
      </c>
      <c r="C43" s="112"/>
      <c r="D43" s="149" t="s">
        <v>550</v>
      </c>
      <c r="E43" s="177"/>
      <c r="F43" s="178"/>
      <c r="G43" s="178"/>
      <c r="H43" s="178"/>
      <c r="I43" s="150" t="s">
        <v>549</v>
      </c>
      <c r="J43" s="111"/>
      <c r="K43" s="111"/>
      <c r="L43" s="111"/>
      <c r="M43" s="111"/>
    </row>
    <row r="44" spans="1:18" s="109" customFormat="1" ht="28.5" customHeight="1" x14ac:dyDescent="0.5">
      <c r="A44" s="119" t="s">
        <v>675</v>
      </c>
      <c r="B44" s="143">
        <v>1400000342</v>
      </c>
      <c r="C44" s="112"/>
      <c r="D44" s="149" t="s">
        <v>548</v>
      </c>
      <c r="E44" s="179"/>
      <c r="F44" s="180"/>
      <c r="G44" s="180"/>
      <c r="H44" s="180"/>
      <c r="I44" s="150" t="s">
        <v>549</v>
      </c>
      <c r="J44" s="111"/>
      <c r="K44" s="111"/>
      <c r="L44" s="111"/>
      <c r="M44" s="111"/>
    </row>
    <row r="45" spans="1:18" s="109" customFormat="1" ht="28.5" customHeight="1" x14ac:dyDescent="0.5">
      <c r="A45" s="119" t="s">
        <v>552</v>
      </c>
      <c r="B45" s="143" t="s">
        <v>553</v>
      </c>
      <c r="C45" s="112"/>
      <c r="D45" s="149" t="s">
        <v>8</v>
      </c>
      <c r="E45" s="177"/>
      <c r="F45" s="178"/>
      <c r="G45" s="178"/>
      <c r="H45" s="178"/>
      <c r="I45" s="150" t="s">
        <v>516</v>
      </c>
      <c r="J45" s="111"/>
      <c r="K45" s="111"/>
      <c r="L45" s="111"/>
      <c r="M45" s="111"/>
    </row>
    <row r="46" spans="1:18" s="109" customFormat="1" ht="28.5" customHeight="1" x14ac:dyDescent="0.5">
      <c r="A46" s="119" t="s">
        <v>799</v>
      </c>
      <c r="B46" s="143" t="s">
        <v>800</v>
      </c>
      <c r="C46" s="112"/>
      <c r="D46" s="149" t="s">
        <v>8</v>
      </c>
      <c r="E46" s="177"/>
      <c r="F46" s="178"/>
      <c r="G46" s="178"/>
      <c r="H46" s="178"/>
      <c r="I46" s="150" t="s">
        <v>516</v>
      </c>
      <c r="J46" s="111"/>
      <c r="K46" s="111"/>
      <c r="L46" s="111"/>
      <c r="M46" s="111"/>
    </row>
    <row r="47" spans="1:18" s="109" customFormat="1" ht="28.5" customHeight="1" x14ac:dyDescent="0.5">
      <c r="A47" s="119" t="s">
        <v>557</v>
      </c>
      <c r="B47" s="143" t="s">
        <v>558</v>
      </c>
      <c r="C47" s="112"/>
      <c r="D47" s="149" t="s">
        <v>8</v>
      </c>
      <c r="E47" s="177"/>
      <c r="F47" s="178"/>
      <c r="G47" s="178"/>
      <c r="H47" s="178"/>
      <c r="I47" s="150" t="s">
        <v>559</v>
      </c>
      <c r="J47" s="111"/>
      <c r="K47" s="111"/>
      <c r="L47" s="111"/>
      <c r="M47" s="111"/>
    </row>
    <row r="48" spans="1:18" s="109" customFormat="1" ht="28.5" customHeight="1" x14ac:dyDescent="0.5">
      <c r="A48" s="119" t="s">
        <v>560</v>
      </c>
      <c r="B48" s="143">
        <v>5200000044</v>
      </c>
      <c r="C48" s="112"/>
      <c r="D48" s="149" t="s">
        <v>8</v>
      </c>
      <c r="E48" s="177"/>
      <c r="F48" s="178"/>
      <c r="G48" s="178"/>
      <c r="H48" s="178"/>
      <c r="I48" s="150" t="s">
        <v>500</v>
      </c>
      <c r="J48" s="111"/>
      <c r="K48" s="111"/>
      <c r="L48" s="111"/>
      <c r="M48" s="111"/>
    </row>
    <row r="49" spans="1:18" s="109" customFormat="1" ht="28.5" customHeight="1" x14ac:dyDescent="0.5">
      <c r="A49" s="119" t="s">
        <v>561</v>
      </c>
      <c r="B49" s="143" t="s">
        <v>562</v>
      </c>
      <c r="C49" s="112"/>
      <c r="D49" s="149" t="s">
        <v>8</v>
      </c>
      <c r="E49" s="177"/>
      <c r="F49" s="178"/>
      <c r="G49" s="178"/>
      <c r="H49" s="178"/>
      <c r="I49" s="150" t="s">
        <v>500</v>
      </c>
      <c r="J49" s="111"/>
      <c r="K49" s="111"/>
      <c r="L49" s="111"/>
      <c r="M49" s="111"/>
    </row>
    <row r="50" spans="1:18" s="109" customFormat="1" ht="28.5" customHeight="1" x14ac:dyDescent="0.5">
      <c r="A50" s="119" t="s">
        <v>563</v>
      </c>
      <c r="B50" s="143" t="s">
        <v>564</v>
      </c>
      <c r="C50" s="112"/>
      <c r="D50" s="149" t="s">
        <v>8</v>
      </c>
      <c r="E50" s="177"/>
      <c r="F50" s="178"/>
      <c r="G50" s="178"/>
      <c r="H50" s="178"/>
      <c r="I50" s="150" t="s">
        <v>500</v>
      </c>
      <c r="K50" s="111"/>
      <c r="L50" s="111"/>
      <c r="M50" s="111"/>
    </row>
    <row r="51" spans="1:18" s="109" customFormat="1" ht="28.5" customHeight="1" x14ac:dyDescent="0.5">
      <c r="A51" s="125" t="s">
        <v>617</v>
      </c>
      <c r="B51" s="143" t="s">
        <v>618</v>
      </c>
      <c r="C51" s="112"/>
      <c r="D51" s="158" t="s">
        <v>556</v>
      </c>
      <c r="E51" s="181"/>
      <c r="F51" s="181"/>
      <c r="G51" s="181"/>
      <c r="H51" s="181"/>
      <c r="I51" s="157" t="s">
        <v>619</v>
      </c>
      <c r="J51" s="113"/>
      <c r="K51" s="111"/>
      <c r="L51" s="111"/>
      <c r="M51" s="111"/>
    </row>
    <row r="52" spans="1:18" s="114" customFormat="1" ht="28.5" customHeight="1" x14ac:dyDescent="0.5">
      <c r="A52" s="135" t="s">
        <v>620</v>
      </c>
      <c r="B52" s="143" t="s">
        <v>618</v>
      </c>
      <c r="C52" s="112"/>
      <c r="D52" s="158" t="s">
        <v>556</v>
      </c>
      <c r="E52" s="181"/>
      <c r="F52" s="181"/>
      <c r="G52" s="181"/>
      <c r="H52" s="181"/>
      <c r="I52" s="157" t="s">
        <v>619</v>
      </c>
      <c r="J52" s="111"/>
      <c r="K52" s="113"/>
      <c r="L52" s="113"/>
      <c r="M52" s="113"/>
    </row>
    <row r="53" spans="1:18" s="109" customFormat="1" ht="28.5" customHeight="1" thickBot="1" x14ac:dyDescent="0.55000000000000004">
      <c r="A53" s="206" t="s">
        <v>710</v>
      </c>
      <c r="B53" s="193" t="s">
        <v>565</v>
      </c>
      <c r="C53" s="207"/>
      <c r="D53" s="208">
        <v>1</v>
      </c>
      <c r="E53" s="209"/>
      <c r="F53" s="210"/>
      <c r="G53" s="210"/>
      <c r="H53" s="210"/>
      <c r="I53" s="211" t="s">
        <v>566</v>
      </c>
      <c r="J53" s="111"/>
      <c r="K53" s="111"/>
      <c r="L53" s="111"/>
      <c r="M53" s="111"/>
    </row>
    <row r="54" spans="1:18" s="109" customFormat="1" ht="29.25" customHeight="1" x14ac:dyDescent="0.5">
      <c r="A54" s="200" t="s">
        <v>640</v>
      </c>
      <c r="B54" s="201" t="s">
        <v>495</v>
      </c>
      <c r="C54" s="202"/>
      <c r="D54" s="203"/>
      <c r="E54" s="204"/>
      <c r="F54" s="204"/>
      <c r="G54" s="204"/>
      <c r="H54" s="204"/>
      <c r="I54" s="205"/>
      <c r="J54" s="111"/>
      <c r="K54" s="111"/>
    </row>
    <row r="55" spans="1:18" s="109" customFormat="1" ht="29.25" customHeight="1" x14ac:dyDescent="0.5">
      <c r="A55" s="138" t="s">
        <v>642</v>
      </c>
      <c r="B55" s="143" t="s">
        <v>643</v>
      </c>
      <c r="C55" s="112"/>
      <c r="D55" s="158" t="s">
        <v>556</v>
      </c>
      <c r="E55" s="181"/>
      <c r="F55" s="181"/>
      <c r="G55" s="181"/>
      <c r="H55" s="181"/>
      <c r="I55" s="152" t="s">
        <v>641</v>
      </c>
      <c r="J55" s="111"/>
      <c r="K55" s="111"/>
      <c r="L55" s="111"/>
      <c r="M55" s="111"/>
      <c r="N55" s="111"/>
      <c r="O55" s="111"/>
      <c r="P55" s="111"/>
      <c r="Q55" s="111"/>
      <c r="R55" s="111"/>
    </row>
    <row r="56" spans="1:18" s="109" customFormat="1" ht="29.25" customHeight="1" x14ac:dyDescent="0.5">
      <c r="A56" s="138" t="s">
        <v>644</v>
      </c>
      <c r="B56" s="143" t="s">
        <v>645</v>
      </c>
      <c r="C56" s="112"/>
      <c r="D56" s="158" t="s">
        <v>556</v>
      </c>
      <c r="E56" s="181"/>
      <c r="F56" s="181"/>
      <c r="G56" s="181"/>
      <c r="H56" s="181"/>
      <c r="I56" s="152" t="s">
        <v>641</v>
      </c>
      <c r="J56" s="111"/>
      <c r="K56" s="111"/>
      <c r="L56" s="111"/>
      <c r="M56" s="111"/>
      <c r="N56" s="111"/>
      <c r="O56" s="111"/>
      <c r="P56" s="111"/>
      <c r="Q56" s="111"/>
      <c r="R56" s="111"/>
    </row>
    <row r="57" spans="1:18" s="109" customFormat="1" ht="29.25" customHeight="1" x14ac:dyDescent="0.5">
      <c r="A57" s="138" t="s">
        <v>646</v>
      </c>
      <c r="B57" s="143" t="s">
        <v>647</v>
      </c>
      <c r="C57" s="112"/>
      <c r="D57" s="158" t="s">
        <v>556</v>
      </c>
      <c r="E57" s="181"/>
      <c r="F57" s="181"/>
      <c r="G57" s="181"/>
      <c r="H57" s="181"/>
      <c r="I57" s="152" t="s">
        <v>641</v>
      </c>
      <c r="J57" s="111"/>
      <c r="K57" s="111"/>
      <c r="L57" s="111"/>
      <c r="M57" s="111"/>
      <c r="N57" s="111"/>
      <c r="O57" s="111"/>
      <c r="P57" s="111"/>
      <c r="Q57" s="111"/>
      <c r="R57" s="111"/>
    </row>
    <row r="58" spans="1:18" s="109" customFormat="1" ht="29.25" customHeight="1" x14ac:dyDescent="0.5">
      <c r="A58" s="137" t="s">
        <v>648</v>
      </c>
      <c r="B58" s="143" t="s">
        <v>649</v>
      </c>
      <c r="C58" s="112"/>
      <c r="D58" s="158" t="s">
        <v>556</v>
      </c>
      <c r="E58" s="181"/>
      <c r="F58" s="181"/>
      <c r="G58" s="181"/>
      <c r="H58" s="181"/>
      <c r="I58" s="152" t="s">
        <v>641</v>
      </c>
      <c r="J58" s="111"/>
      <c r="K58" s="111"/>
      <c r="L58" s="111"/>
      <c r="M58" s="111"/>
      <c r="N58" s="111"/>
      <c r="O58" s="111"/>
      <c r="P58" s="111"/>
      <c r="Q58" s="111"/>
      <c r="R58" s="111"/>
    </row>
    <row r="59" spans="1:18" s="109" customFormat="1" ht="29.25" customHeight="1" x14ac:dyDescent="0.5">
      <c r="A59" s="137" t="s">
        <v>740</v>
      </c>
      <c r="B59" s="143"/>
      <c r="C59" s="112"/>
      <c r="D59" s="158" t="s">
        <v>2</v>
      </c>
      <c r="E59" s="181"/>
      <c r="F59" s="181"/>
      <c r="G59" s="181"/>
      <c r="H59" s="181"/>
      <c r="I59" s="152"/>
      <c r="J59" s="111"/>
      <c r="K59" s="111"/>
      <c r="L59" s="111"/>
      <c r="M59" s="111"/>
      <c r="N59" s="111"/>
      <c r="O59" s="111"/>
      <c r="P59" s="111"/>
      <c r="Q59" s="111"/>
      <c r="R59" s="111"/>
    </row>
    <row r="60" spans="1:18" s="109" customFormat="1" ht="29.25" customHeight="1" x14ac:dyDescent="0.5">
      <c r="A60" s="137" t="s">
        <v>741</v>
      </c>
      <c r="B60" s="143"/>
      <c r="C60" s="112"/>
      <c r="D60" s="158" t="s">
        <v>593</v>
      </c>
      <c r="E60" s="181"/>
      <c r="F60" s="181"/>
      <c r="G60" s="181"/>
      <c r="H60" s="181"/>
      <c r="I60" s="152"/>
      <c r="J60" s="111"/>
      <c r="K60" s="111"/>
      <c r="L60" s="111"/>
      <c r="M60" s="111"/>
      <c r="N60" s="111"/>
      <c r="O60" s="111"/>
      <c r="P60" s="111"/>
      <c r="Q60" s="111"/>
      <c r="R60" s="111"/>
    </row>
    <row r="61" spans="1:18" s="109" customFormat="1" ht="29.25" customHeight="1" x14ac:dyDescent="0.5">
      <c r="A61" s="137" t="s">
        <v>742</v>
      </c>
      <c r="B61" s="143"/>
      <c r="C61" s="112"/>
      <c r="D61" s="158" t="s">
        <v>739</v>
      </c>
      <c r="E61" s="181"/>
      <c r="F61" s="181"/>
      <c r="G61" s="181"/>
      <c r="H61" s="181"/>
      <c r="I61" s="152"/>
      <c r="J61" s="111"/>
      <c r="K61" s="111"/>
      <c r="L61" s="111"/>
      <c r="M61" s="111"/>
      <c r="N61" s="111"/>
      <c r="O61" s="111"/>
      <c r="P61" s="111"/>
      <c r="Q61" s="111"/>
      <c r="R61" s="111"/>
    </row>
    <row r="62" spans="1:18" s="109" customFormat="1" ht="29.25" customHeight="1" x14ac:dyDescent="0.5">
      <c r="A62" s="139" t="s">
        <v>650</v>
      </c>
      <c r="B62" s="143" t="s">
        <v>651</v>
      </c>
      <c r="C62" s="185"/>
      <c r="D62" s="158" t="s">
        <v>1</v>
      </c>
      <c r="E62" s="181"/>
      <c r="F62" s="182"/>
      <c r="G62" s="181"/>
      <c r="H62" s="181"/>
      <c r="I62" s="158" t="s">
        <v>652</v>
      </c>
      <c r="J62" s="111"/>
      <c r="K62" s="111"/>
      <c r="L62" s="111"/>
      <c r="M62" s="111"/>
      <c r="N62" s="111"/>
      <c r="O62" s="111"/>
      <c r="P62" s="111"/>
      <c r="Q62" s="111"/>
      <c r="R62" s="111"/>
    </row>
    <row r="63" spans="1:18" s="109" customFormat="1" ht="31.5" customHeight="1" x14ac:dyDescent="0.5">
      <c r="A63" s="186" t="s">
        <v>738</v>
      </c>
      <c r="B63" s="143"/>
      <c r="C63" s="185"/>
      <c r="D63" s="158" t="s">
        <v>1</v>
      </c>
      <c r="E63" s="181"/>
      <c r="F63" s="182"/>
      <c r="G63" s="181"/>
      <c r="H63" s="181"/>
      <c r="I63" s="158"/>
      <c r="J63" s="111"/>
      <c r="K63" s="111"/>
      <c r="L63" s="111"/>
      <c r="M63" s="111"/>
      <c r="N63" s="111"/>
      <c r="O63" s="111"/>
      <c r="P63" s="111"/>
      <c r="Q63" s="111"/>
      <c r="R63" s="111"/>
    </row>
    <row r="64" spans="1:18" s="109" customFormat="1" ht="40.5" customHeight="1" x14ac:dyDescent="0.5">
      <c r="A64" s="223" t="s">
        <v>745</v>
      </c>
      <c r="B64" s="201" t="s">
        <v>495</v>
      </c>
      <c r="C64" s="202"/>
      <c r="D64" s="203"/>
      <c r="E64" s="204"/>
      <c r="F64" s="204"/>
      <c r="G64" s="204"/>
      <c r="H64" s="204"/>
      <c r="I64" s="205"/>
      <c r="J64" s="111"/>
      <c r="K64" s="111"/>
      <c r="L64" s="111"/>
      <c r="M64" s="111"/>
      <c r="N64" s="111"/>
      <c r="O64" s="111"/>
      <c r="P64" s="111"/>
      <c r="Q64" s="111"/>
      <c r="R64" s="111"/>
    </row>
    <row r="65" spans="1:18" s="109" customFormat="1" ht="40.5" customHeight="1" x14ac:dyDescent="0.5">
      <c r="A65" s="223" t="s">
        <v>747</v>
      </c>
      <c r="B65" s="201"/>
      <c r="C65" s="202"/>
      <c r="D65" s="203"/>
      <c r="E65" s="204"/>
      <c r="F65" s="204"/>
      <c r="G65" s="204"/>
      <c r="H65" s="204"/>
      <c r="I65" s="205"/>
      <c r="J65" s="111"/>
      <c r="K65" s="111"/>
      <c r="L65" s="111"/>
      <c r="M65" s="111"/>
      <c r="N65" s="111"/>
      <c r="O65" s="111"/>
      <c r="P65" s="111"/>
      <c r="Q65" s="111"/>
      <c r="R65" s="111"/>
    </row>
    <row r="66" spans="1:18" s="109" customFormat="1" ht="29.25" customHeight="1" x14ac:dyDescent="0.5">
      <c r="A66" s="138" t="s">
        <v>653</v>
      </c>
      <c r="B66" s="143" t="s">
        <v>654</v>
      </c>
      <c r="C66" s="112"/>
      <c r="D66" s="158">
        <v>2</v>
      </c>
      <c r="E66" s="181"/>
      <c r="F66" s="181"/>
      <c r="G66" s="181"/>
      <c r="H66" s="181"/>
      <c r="I66" s="152" t="s">
        <v>655</v>
      </c>
      <c r="J66" s="111"/>
      <c r="K66" s="111"/>
      <c r="L66" s="111"/>
      <c r="M66" s="111"/>
      <c r="N66" s="111"/>
      <c r="O66" s="111"/>
      <c r="P66" s="111"/>
      <c r="Q66" s="111"/>
      <c r="R66" s="111"/>
    </row>
    <row r="67" spans="1:18" s="109" customFormat="1" ht="29.25" customHeight="1" x14ac:dyDescent="0.5">
      <c r="A67" s="138" t="s">
        <v>746</v>
      </c>
      <c r="B67" s="143" t="s">
        <v>656</v>
      </c>
      <c r="C67" s="112"/>
      <c r="D67" s="158">
        <v>2</v>
      </c>
      <c r="E67" s="181"/>
      <c r="F67" s="181"/>
      <c r="G67" s="181"/>
      <c r="H67" s="181"/>
      <c r="I67" s="152" t="s">
        <v>655</v>
      </c>
      <c r="J67" s="111"/>
      <c r="K67" s="111"/>
      <c r="L67" s="111"/>
      <c r="M67" s="111"/>
      <c r="N67" s="111"/>
      <c r="O67" s="111"/>
      <c r="P67" s="111"/>
      <c r="Q67" s="111"/>
      <c r="R67" s="111"/>
    </row>
    <row r="68" spans="1:18" s="109" customFormat="1" ht="29.25" customHeight="1" x14ac:dyDescent="0.5">
      <c r="A68" s="138" t="s">
        <v>657</v>
      </c>
      <c r="B68" s="143" t="s">
        <v>658</v>
      </c>
      <c r="C68" s="112"/>
      <c r="D68" s="158">
        <v>2</v>
      </c>
      <c r="E68" s="181"/>
      <c r="F68" s="181"/>
      <c r="G68" s="181"/>
      <c r="H68" s="181"/>
      <c r="I68" s="152" t="s">
        <v>655</v>
      </c>
      <c r="J68" s="111"/>
      <c r="K68" s="111"/>
      <c r="L68" s="111"/>
      <c r="M68" s="111"/>
      <c r="N68" s="111"/>
      <c r="O68" s="111"/>
      <c r="P68" s="111"/>
      <c r="Q68" s="111"/>
      <c r="R68" s="111"/>
    </row>
    <row r="69" spans="1:18" s="109" customFormat="1" ht="29.25" customHeight="1" x14ac:dyDescent="0.5">
      <c r="A69" s="138" t="s">
        <v>659</v>
      </c>
      <c r="B69" s="143" t="s">
        <v>660</v>
      </c>
      <c r="C69" s="112"/>
      <c r="D69" s="158">
        <v>2</v>
      </c>
      <c r="E69" s="181"/>
      <c r="F69" s="181"/>
      <c r="G69" s="181"/>
      <c r="H69" s="181"/>
      <c r="I69" s="152" t="s">
        <v>655</v>
      </c>
      <c r="J69" s="111"/>
      <c r="K69" s="111"/>
      <c r="L69" s="111"/>
      <c r="M69" s="111"/>
      <c r="N69" s="111"/>
      <c r="O69" s="111"/>
      <c r="P69" s="111"/>
      <c r="Q69" s="111"/>
      <c r="R69" s="111"/>
    </row>
    <row r="70" spans="1:18" s="109" customFormat="1" ht="29.25" customHeight="1" x14ac:dyDescent="0.5">
      <c r="A70" s="138" t="s">
        <v>748</v>
      </c>
      <c r="B70" s="143" t="s">
        <v>749</v>
      </c>
      <c r="C70" s="112"/>
      <c r="D70" s="158">
        <v>2</v>
      </c>
      <c r="E70" s="181"/>
      <c r="F70" s="181"/>
      <c r="G70" s="181"/>
      <c r="H70" s="181"/>
      <c r="I70" s="152" t="s">
        <v>655</v>
      </c>
      <c r="J70" s="111"/>
      <c r="K70" s="111"/>
      <c r="L70" s="111"/>
      <c r="M70" s="111"/>
      <c r="N70" s="111"/>
      <c r="O70" s="111"/>
      <c r="P70" s="111"/>
      <c r="Q70" s="111"/>
      <c r="R70" s="111"/>
    </row>
    <row r="71" spans="1:18" s="109" customFormat="1" ht="29.25" customHeight="1" x14ac:dyDescent="0.5">
      <c r="A71" s="138" t="s">
        <v>743</v>
      </c>
      <c r="B71" s="143" t="s">
        <v>750</v>
      </c>
      <c r="C71" s="112"/>
      <c r="D71" s="158">
        <v>1</v>
      </c>
      <c r="E71" s="181"/>
      <c r="F71" s="181"/>
      <c r="G71" s="181"/>
      <c r="H71" s="181"/>
      <c r="I71" s="152" t="s">
        <v>655</v>
      </c>
      <c r="J71" s="111"/>
      <c r="K71" s="111"/>
      <c r="L71" s="111"/>
      <c r="M71" s="111"/>
      <c r="N71" s="111"/>
      <c r="O71" s="111"/>
      <c r="P71" s="111"/>
      <c r="Q71" s="111"/>
      <c r="R71" s="111"/>
    </row>
    <row r="72" spans="1:18" s="109" customFormat="1" ht="29.25" customHeight="1" x14ac:dyDescent="0.5">
      <c r="A72" s="138"/>
      <c r="B72" s="143"/>
      <c r="C72" s="112"/>
      <c r="D72" s="158"/>
      <c r="E72" s="181"/>
      <c r="F72" s="181"/>
      <c r="G72" s="181"/>
      <c r="H72" s="181"/>
      <c r="I72" s="152"/>
      <c r="J72" s="111"/>
      <c r="K72" s="111"/>
      <c r="L72" s="111"/>
      <c r="M72" s="111"/>
      <c r="N72" s="111"/>
      <c r="O72" s="111"/>
      <c r="P72" s="111"/>
      <c r="Q72" s="111"/>
      <c r="R72" s="111"/>
    </row>
    <row r="73" spans="1:18" s="109" customFormat="1" ht="29.25" customHeight="1" x14ac:dyDescent="0.5">
      <c r="A73" s="224" t="s">
        <v>751</v>
      </c>
      <c r="B73" s="143"/>
      <c r="C73" s="112"/>
      <c r="D73" s="158"/>
      <c r="E73" s="181"/>
      <c r="F73" s="181"/>
      <c r="G73" s="181"/>
      <c r="H73" s="181"/>
      <c r="I73" s="152"/>
      <c r="J73" s="111"/>
      <c r="K73" s="111"/>
      <c r="L73" s="111"/>
      <c r="M73" s="111"/>
      <c r="N73" s="111"/>
      <c r="O73" s="111"/>
      <c r="P73" s="111"/>
      <c r="Q73" s="111"/>
      <c r="R73" s="111"/>
    </row>
    <row r="74" spans="1:18" s="109" customFormat="1" ht="29.25" customHeight="1" x14ac:dyDescent="0.5">
      <c r="A74" s="138" t="s">
        <v>752</v>
      </c>
      <c r="B74" s="143" t="s">
        <v>661</v>
      </c>
      <c r="C74" s="112"/>
      <c r="D74" s="158"/>
      <c r="E74" s="181"/>
      <c r="F74" s="181"/>
      <c r="G74" s="181"/>
      <c r="H74" s="181"/>
      <c r="I74" s="152" t="s">
        <v>757</v>
      </c>
      <c r="J74" s="111"/>
      <c r="K74" s="111"/>
      <c r="L74" s="111"/>
      <c r="M74" s="111"/>
      <c r="N74" s="111"/>
      <c r="O74" s="111"/>
      <c r="P74" s="111"/>
      <c r="Q74" s="111"/>
      <c r="R74" s="111"/>
    </row>
    <row r="75" spans="1:18" s="109" customFormat="1" ht="29.25" customHeight="1" x14ac:dyDescent="0.5">
      <c r="A75" s="138" t="s">
        <v>753</v>
      </c>
      <c r="B75" s="143" t="s">
        <v>754</v>
      </c>
      <c r="C75" s="112"/>
      <c r="D75" s="158"/>
      <c r="E75" s="181"/>
      <c r="F75" s="181"/>
      <c r="G75" s="181"/>
      <c r="H75" s="181"/>
      <c r="I75" s="152" t="s">
        <v>757</v>
      </c>
      <c r="J75" s="111"/>
      <c r="K75" s="111"/>
      <c r="L75" s="111"/>
      <c r="M75" s="111"/>
      <c r="N75" s="111"/>
      <c r="O75" s="111"/>
      <c r="P75" s="111"/>
      <c r="Q75" s="111"/>
      <c r="R75" s="111"/>
    </row>
    <row r="76" spans="1:18" s="109" customFormat="1" ht="29.25" customHeight="1" x14ac:dyDescent="0.5">
      <c r="A76" s="138" t="s">
        <v>755</v>
      </c>
      <c r="B76" s="143" t="s">
        <v>756</v>
      </c>
      <c r="C76" s="112"/>
      <c r="D76" s="158"/>
      <c r="E76" s="181"/>
      <c r="F76" s="181"/>
      <c r="G76" s="181"/>
      <c r="H76" s="181"/>
      <c r="I76" s="152" t="s">
        <v>757</v>
      </c>
      <c r="J76" s="111"/>
      <c r="K76" s="111"/>
      <c r="L76" s="111"/>
      <c r="M76" s="111"/>
      <c r="N76" s="111"/>
      <c r="O76" s="111"/>
      <c r="P76" s="111"/>
      <c r="Q76" s="111"/>
      <c r="R76" s="111"/>
    </row>
    <row r="77" spans="1:18" s="109" customFormat="1" ht="29.25" customHeight="1" x14ac:dyDescent="0.5">
      <c r="A77" s="138" t="s">
        <v>758</v>
      </c>
      <c r="B77" s="143" t="s">
        <v>759</v>
      </c>
      <c r="C77" s="112"/>
      <c r="D77" s="158"/>
      <c r="E77" s="181"/>
      <c r="F77" s="181"/>
      <c r="G77" s="181"/>
      <c r="H77" s="181"/>
      <c r="I77" s="152" t="s">
        <v>760</v>
      </c>
      <c r="J77" s="111"/>
      <c r="K77" s="111"/>
      <c r="L77" s="111"/>
      <c r="M77" s="111"/>
      <c r="N77" s="111"/>
      <c r="O77" s="111"/>
      <c r="P77" s="111"/>
      <c r="Q77" s="111"/>
      <c r="R77" s="111"/>
    </row>
    <row r="78" spans="1:18" s="109" customFormat="1" ht="29.25" customHeight="1" x14ac:dyDescent="0.5">
      <c r="A78" s="138" t="s">
        <v>794</v>
      </c>
      <c r="B78" s="143"/>
      <c r="C78" s="112"/>
      <c r="D78" s="158">
        <v>5</v>
      </c>
      <c r="E78" s="181"/>
      <c r="F78" s="181"/>
      <c r="G78" s="181"/>
      <c r="H78" s="181"/>
      <c r="I78" s="152" t="s">
        <v>793</v>
      </c>
      <c r="J78" s="111"/>
      <c r="K78" s="111"/>
      <c r="L78" s="111"/>
      <c r="M78" s="111"/>
      <c r="N78" s="111"/>
      <c r="O78" s="111"/>
      <c r="P78" s="111"/>
      <c r="Q78" s="111"/>
      <c r="R78" s="111"/>
    </row>
    <row r="79" spans="1:18" s="109" customFormat="1" ht="29.25" customHeight="1" x14ac:dyDescent="0.5">
      <c r="A79" s="138" t="s">
        <v>761</v>
      </c>
      <c r="B79" s="143" t="s">
        <v>762</v>
      </c>
      <c r="C79" s="112"/>
      <c r="D79" s="158"/>
      <c r="E79" s="181"/>
      <c r="F79" s="181"/>
      <c r="G79" s="181"/>
      <c r="H79" s="181"/>
      <c r="I79" s="152" t="s">
        <v>763</v>
      </c>
      <c r="J79" s="111"/>
      <c r="K79" s="111"/>
      <c r="L79" s="111"/>
      <c r="M79" s="111"/>
      <c r="N79" s="111"/>
      <c r="O79" s="111"/>
      <c r="P79" s="111"/>
      <c r="Q79" s="111"/>
      <c r="R79" s="111"/>
    </row>
    <row r="80" spans="1:18" s="109" customFormat="1" ht="15" customHeight="1" x14ac:dyDescent="0.5">
      <c r="A80" s="192"/>
      <c r="B80" s="193"/>
      <c r="C80" s="185"/>
      <c r="D80" s="194"/>
      <c r="E80" s="195"/>
      <c r="F80" s="195"/>
      <c r="G80" s="195"/>
      <c r="H80" s="195"/>
      <c r="I80" s="194"/>
      <c r="J80" s="111"/>
      <c r="K80" s="111"/>
      <c r="L80" s="111"/>
      <c r="M80" s="111"/>
      <c r="N80" s="111"/>
      <c r="O80" s="111"/>
      <c r="P80" s="111"/>
      <c r="Q80" s="111"/>
      <c r="R80" s="111"/>
    </row>
    <row r="81" spans="1:13" s="109" customFormat="1" ht="28.5" customHeight="1" x14ac:dyDescent="0.35">
      <c r="A81" s="196" t="s">
        <v>567</v>
      </c>
      <c r="B81" s="197" t="s">
        <v>498</v>
      </c>
      <c r="C81" s="198" t="s">
        <v>497</v>
      </c>
      <c r="D81" s="199" t="s">
        <v>12</v>
      </c>
      <c r="E81" s="197" t="s">
        <v>496</v>
      </c>
      <c r="F81" s="197" t="s">
        <v>496</v>
      </c>
      <c r="G81" s="197" t="s">
        <v>496</v>
      </c>
      <c r="H81" s="197" t="s">
        <v>496</v>
      </c>
      <c r="I81" s="197" t="s">
        <v>499</v>
      </c>
      <c r="J81" s="111"/>
      <c r="K81" s="111"/>
      <c r="L81" s="111"/>
      <c r="M81" s="111"/>
    </row>
    <row r="82" spans="1:13" s="109" customFormat="1" ht="28.5" customHeight="1" x14ac:dyDescent="0.5">
      <c r="A82" s="121" t="s">
        <v>568</v>
      </c>
      <c r="B82" s="143" t="s">
        <v>570</v>
      </c>
      <c r="C82" s="112"/>
      <c r="D82" s="152" t="s">
        <v>569</v>
      </c>
      <c r="E82" s="181"/>
      <c r="F82" s="181"/>
      <c r="G82" s="181"/>
      <c r="H82" s="181"/>
      <c r="I82" s="153" t="s">
        <v>571</v>
      </c>
      <c r="J82" s="111"/>
      <c r="K82" s="111"/>
      <c r="L82" s="111"/>
      <c r="M82" s="111"/>
    </row>
    <row r="83" spans="1:13" s="109" customFormat="1" ht="28.5" customHeight="1" x14ac:dyDescent="0.5">
      <c r="A83" s="121" t="s">
        <v>737</v>
      </c>
      <c r="B83" s="143"/>
      <c r="C83" s="112"/>
      <c r="D83" s="152"/>
      <c r="E83" s="181"/>
      <c r="F83" s="181"/>
      <c r="G83" s="181"/>
      <c r="H83" s="181"/>
      <c r="I83" s="153"/>
      <c r="J83" s="111"/>
      <c r="K83" s="111"/>
      <c r="L83" s="111"/>
      <c r="M83" s="111"/>
    </row>
    <row r="84" spans="1:13" s="109" customFormat="1" ht="28.5" customHeight="1" x14ac:dyDescent="0.5">
      <c r="A84" s="122" t="s">
        <v>572</v>
      </c>
      <c r="B84" s="143" t="s">
        <v>573</v>
      </c>
      <c r="C84" s="112"/>
      <c r="D84" s="152" t="s">
        <v>10</v>
      </c>
      <c r="E84" s="181"/>
      <c r="F84" s="181"/>
      <c r="G84" s="181"/>
      <c r="H84" s="181"/>
      <c r="I84" s="153" t="s">
        <v>503</v>
      </c>
      <c r="J84" s="111"/>
      <c r="K84" s="111"/>
      <c r="L84" s="111"/>
      <c r="M84" s="111"/>
    </row>
    <row r="85" spans="1:13" s="109" customFormat="1" ht="28.5" customHeight="1" x14ac:dyDescent="0.5">
      <c r="A85" s="122" t="s">
        <v>574</v>
      </c>
      <c r="B85" s="143" t="s">
        <v>575</v>
      </c>
      <c r="C85" s="112"/>
      <c r="D85" s="152" t="s">
        <v>153</v>
      </c>
      <c r="E85" s="181"/>
      <c r="F85" s="181"/>
      <c r="G85" s="181"/>
      <c r="H85" s="181"/>
      <c r="I85" s="154" t="s">
        <v>576</v>
      </c>
      <c r="J85" s="111"/>
      <c r="K85" s="111"/>
      <c r="L85" s="111"/>
      <c r="M85" s="111"/>
    </row>
    <row r="86" spans="1:13" s="109" customFormat="1" ht="28.5" customHeight="1" x14ac:dyDescent="0.5">
      <c r="A86" s="122" t="s">
        <v>577</v>
      </c>
      <c r="B86" s="143" t="s">
        <v>578</v>
      </c>
      <c r="C86" s="112"/>
      <c r="D86" s="152" t="s">
        <v>153</v>
      </c>
      <c r="E86" s="181"/>
      <c r="F86" s="181"/>
      <c r="G86" s="181"/>
      <c r="H86" s="181"/>
      <c r="I86" s="153" t="s">
        <v>579</v>
      </c>
      <c r="J86" s="111"/>
      <c r="K86" s="111"/>
      <c r="L86" s="111"/>
      <c r="M86" s="111"/>
    </row>
    <row r="87" spans="1:13" s="109" customFormat="1" ht="28.5" customHeight="1" x14ac:dyDescent="0.5">
      <c r="A87" s="122" t="s">
        <v>580</v>
      </c>
      <c r="B87" s="143">
        <v>4600000115</v>
      </c>
      <c r="C87" s="112"/>
      <c r="D87" s="152" t="s">
        <v>556</v>
      </c>
      <c r="E87" s="181"/>
      <c r="F87" s="181"/>
      <c r="G87" s="181"/>
      <c r="H87" s="181"/>
      <c r="I87" s="153" t="s">
        <v>527</v>
      </c>
      <c r="J87" s="111"/>
      <c r="K87" s="111"/>
      <c r="L87" s="111"/>
      <c r="M87" s="111"/>
    </row>
    <row r="88" spans="1:13" s="109" customFormat="1" ht="28.5" customHeight="1" x14ac:dyDescent="0.5">
      <c r="A88" s="122" t="s">
        <v>581</v>
      </c>
      <c r="B88" s="143">
        <v>4600000003</v>
      </c>
      <c r="C88" s="112"/>
      <c r="D88" s="152" t="s">
        <v>582</v>
      </c>
      <c r="E88" s="181"/>
      <c r="F88" s="181"/>
      <c r="G88" s="181"/>
      <c r="H88" s="181"/>
      <c r="I88" s="153" t="s">
        <v>527</v>
      </c>
      <c r="J88" s="111"/>
      <c r="K88" s="111"/>
      <c r="L88" s="111"/>
      <c r="M88" s="111"/>
    </row>
    <row r="89" spans="1:13" s="109" customFormat="1" ht="28.5" customHeight="1" x14ac:dyDescent="0.5">
      <c r="A89" s="122" t="s">
        <v>583</v>
      </c>
      <c r="B89" s="143">
        <v>4600000004</v>
      </c>
      <c r="C89" s="112"/>
      <c r="D89" s="152" t="s">
        <v>582</v>
      </c>
      <c r="E89" s="181"/>
      <c r="F89" s="181"/>
      <c r="G89" s="181"/>
      <c r="H89" s="181"/>
      <c r="I89" s="153" t="s">
        <v>584</v>
      </c>
      <c r="J89" s="111"/>
      <c r="K89" s="111"/>
      <c r="L89" s="111"/>
      <c r="M89" s="111"/>
    </row>
    <row r="90" spans="1:13" s="109" customFormat="1" ht="28.5" customHeight="1" x14ac:dyDescent="0.5">
      <c r="A90" s="122" t="s">
        <v>585</v>
      </c>
      <c r="B90" s="143" t="s">
        <v>586</v>
      </c>
      <c r="C90" s="112"/>
      <c r="D90" s="152" t="s">
        <v>582</v>
      </c>
      <c r="E90" s="181"/>
      <c r="F90" s="181"/>
      <c r="G90" s="181"/>
      <c r="H90" s="181"/>
      <c r="I90" s="153" t="s">
        <v>527</v>
      </c>
      <c r="J90" s="111"/>
      <c r="K90" s="111"/>
      <c r="L90" s="111"/>
      <c r="M90" s="111"/>
    </row>
    <row r="91" spans="1:13" s="109" customFormat="1" ht="28.5" customHeight="1" x14ac:dyDescent="0.5">
      <c r="A91" s="122" t="s">
        <v>587</v>
      </c>
      <c r="B91" s="143" t="s">
        <v>588</v>
      </c>
      <c r="C91" s="112"/>
      <c r="D91" s="152" t="s">
        <v>582</v>
      </c>
      <c r="E91" s="181"/>
      <c r="F91" s="181"/>
      <c r="G91" s="181"/>
      <c r="H91" s="181"/>
      <c r="I91" s="153" t="s">
        <v>584</v>
      </c>
      <c r="J91" s="111"/>
      <c r="K91" s="111"/>
      <c r="L91" s="111"/>
      <c r="M91" s="111"/>
    </row>
    <row r="92" spans="1:13" s="109" customFormat="1" ht="28.5" customHeight="1" x14ac:dyDescent="0.5">
      <c r="A92" s="122" t="s">
        <v>589</v>
      </c>
      <c r="B92" s="143" t="s">
        <v>591</v>
      </c>
      <c r="C92" s="112"/>
      <c r="D92" s="152" t="s">
        <v>590</v>
      </c>
      <c r="E92" s="181"/>
      <c r="F92" s="181"/>
      <c r="G92" s="181"/>
      <c r="H92" s="181"/>
      <c r="I92" s="153" t="s">
        <v>503</v>
      </c>
      <c r="J92" s="111"/>
      <c r="K92" s="111"/>
      <c r="L92" s="111"/>
      <c r="M92" s="111"/>
    </row>
    <row r="93" spans="1:13" s="109" customFormat="1" ht="28.5" customHeight="1" x14ac:dyDescent="0.5">
      <c r="A93" s="122" t="s">
        <v>592</v>
      </c>
      <c r="B93" s="143">
        <v>4600000000</v>
      </c>
      <c r="C93" s="112"/>
      <c r="D93" s="152" t="s">
        <v>593</v>
      </c>
      <c r="E93" s="181"/>
      <c r="F93" s="181"/>
      <c r="G93" s="181"/>
      <c r="H93" s="181"/>
      <c r="I93" s="153" t="s">
        <v>594</v>
      </c>
      <c r="K93" s="111"/>
      <c r="L93" s="111"/>
      <c r="M93" s="111"/>
    </row>
    <row r="94" spans="1:13" s="109" customFormat="1" ht="15" customHeight="1" x14ac:dyDescent="0.5">
      <c r="A94" s="123" t="s">
        <v>595</v>
      </c>
      <c r="B94" s="144" t="s">
        <v>596</v>
      </c>
      <c r="C94" s="112"/>
      <c r="D94" s="152" t="s">
        <v>556</v>
      </c>
      <c r="E94" s="181"/>
      <c r="F94" s="181"/>
      <c r="G94" s="181"/>
      <c r="H94" s="181"/>
      <c r="I94" s="153" t="s">
        <v>597</v>
      </c>
      <c r="K94" s="111"/>
      <c r="L94" s="111"/>
    </row>
    <row r="95" spans="1:13" s="109" customFormat="1" ht="29.25" customHeight="1" x14ac:dyDescent="0.5">
      <c r="A95" s="123" t="s">
        <v>598</v>
      </c>
      <c r="B95" s="144" t="s">
        <v>600</v>
      </c>
      <c r="C95" s="112"/>
      <c r="D95" s="152" t="s">
        <v>599</v>
      </c>
      <c r="E95" s="181"/>
      <c r="F95" s="181"/>
      <c r="G95" s="181"/>
      <c r="H95" s="181"/>
      <c r="I95" s="154" t="s">
        <v>601</v>
      </c>
      <c r="K95" s="111"/>
      <c r="L95" s="111"/>
      <c r="M95" s="111"/>
    </row>
    <row r="96" spans="1:13" s="109" customFormat="1" ht="29.25" customHeight="1" thickBot="1" x14ac:dyDescent="0.55000000000000004">
      <c r="A96" s="134" t="s">
        <v>602</v>
      </c>
      <c r="B96" s="142" t="s">
        <v>495</v>
      </c>
      <c r="C96" s="115"/>
      <c r="D96" s="155"/>
      <c r="E96" s="156"/>
      <c r="F96" s="156"/>
      <c r="G96" s="156"/>
      <c r="H96" s="156"/>
      <c r="I96" s="151"/>
      <c r="K96" s="111"/>
    </row>
    <row r="97" spans="1:11" s="109" customFormat="1" ht="29.25" customHeight="1" x14ac:dyDescent="0.5">
      <c r="A97" s="187" t="s">
        <v>603</v>
      </c>
      <c r="B97" s="188" t="s">
        <v>498</v>
      </c>
      <c r="C97" s="189" t="s">
        <v>497</v>
      </c>
      <c r="D97" s="190" t="s">
        <v>12</v>
      </c>
      <c r="E97" s="188" t="s">
        <v>496</v>
      </c>
      <c r="F97" s="188" t="s">
        <v>496</v>
      </c>
      <c r="G97" s="188" t="s">
        <v>496</v>
      </c>
      <c r="H97" s="188" t="s">
        <v>496</v>
      </c>
      <c r="I97" s="191" t="s">
        <v>499</v>
      </c>
      <c r="K97" s="111"/>
    </row>
    <row r="98" spans="1:11" s="109" customFormat="1" ht="29.25" customHeight="1" x14ac:dyDescent="0.5">
      <c r="A98" s="124" t="s">
        <v>676</v>
      </c>
      <c r="B98" s="143" t="s">
        <v>604</v>
      </c>
      <c r="C98" s="112"/>
      <c r="D98" s="152">
        <v>2</v>
      </c>
      <c r="E98" s="181"/>
      <c r="F98" s="181"/>
      <c r="G98" s="181"/>
      <c r="H98" s="181"/>
      <c r="I98" s="157" t="s">
        <v>45</v>
      </c>
      <c r="K98" s="111"/>
    </row>
    <row r="99" spans="1:11" s="109" customFormat="1" ht="29.25" customHeight="1" x14ac:dyDescent="0.5">
      <c r="A99" s="124" t="s">
        <v>677</v>
      </c>
      <c r="B99" s="143" t="s">
        <v>605</v>
      </c>
      <c r="C99" s="112"/>
      <c r="D99" s="152">
        <v>3</v>
      </c>
      <c r="E99" s="181"/>
      <c r="F99" s="181"/>
      <c r="G99" s="181"/>
      <c r="H99" s="181"/>
      <c r="I99" s="157" t="s">
        <v>45</v>
      </c>
      <c r="K99" s="111"/>
    </row>
    <row r="100" spans="1:11" s="109" customFormat="1" ht="29.25" customHeight="1" x14ac:dyDescent="0.5">
      <c r="A100" s="124" t="s">
        <v>678</v>
      </c>
      <c r="B100" s="143" t="s">
        <v>606</v>
      </c>
      <c r="C100" s="112"/>
      <c r="D100" s="152">
        <v>2</v>
      </c>
      <c r="E100" s="181"/>
      <c r="F100" s="181"/>
      <c r="G100" s="181"/>
      <c r="H100" s="181"/>
      <c r="I100" s="157" t="s">
        <v>45</v>
      </c>
      <c r="K100" s="111"/>
    </row>
    <row r="101" spans="1:11" s="109" customFormat="1" ht="29.25" customHeight="1" x14ac:dyDescent="0.5">
      <c r="A101" s="125" t="s">
        <v>679</v>
      </c>
      <c r="B101" s="143" t="s">
        <v>607</v>
      </c>
      <c r="C101" s="112"/>
      <c r="D101" s="152">
        <v>2</v>
      </c>
      <c r="E101" s="183"/>
      <c r="F101" s="183"/>
      <c r="G101" s="183"/>
      <c r="H101" s="183"/>
      <c r="I101" s="157" t="s">
        <v>608</v>
      </c>
      <c r="K101" s="111"/>
    </row>
    <row r="102" spans="1:11" s="109" customFormat="1" ht="29.25" customHeight="1" x14ac:dyDescent="0.5">
      <c r="A102" s="125" t="s">
        <v>680</v>
      </c>
      <c r="B102" s="143" t="s">
        <v>609</v>
      </c>
      <c r="C102" s="112"/>
      <c r="D102" s="152">
        <v>2</v>
      </c>
      <c r="E102" s="181"/>
      <c r="F102" s="181"/>
      <c r="G102" s="181"/>
      <c r="H102" s="181"/>
      <c r="I102" s="157" t="s">
        <v>45</v>
      </c>
      <c r="K102" s="111"/>
    </row>
    <row r="103" spans="1:11" s="109" customFormat="1" ht="29.25" customHeight="1" x14ac:dyDescent="0.5">
      <c r="A103" s="126" t="s">
        <v>681</v>
      </c>
      <c r="B103" s="143" t="s">
        <v>610</v>
      </c>
      <c r="C103" s="112"/>
      <c r="D103" s="152">
        <v>3</v>
      </c>
      <c r="E103" s="181"/>
      <c r="F103" s="181"/>
      <c r="G103" s="181"/>
      <c r="H103" s="181"/>
      <c r="I103" s="157" t="s">
        <v>45</v>
      </c>
      <c r="K103" s="111"/>
    </row>
    <row r="104" spans="1:11" s="109" customFormat="1" ht="29.25" customHeight="1" x14ac:dyDescent="0.5">
      <c r="A104" s="126" t="s">
        <v>682</v>
      </c>
      <c r="B104" s="143" t="s">
        <v>612</v>
      </c>
      <c r="C104" s="112"/>
      <c r="D104" s="152" t="s">
        <v>611</v>
      </c>
      <c r="E104" s="181"/>
      <c r="F104" s="181"/>
      <c r="G104" s="181"/>
      <c r="H104" s="181"/>
      <c r="I104" s="157" t="s">
        <v>613</v>
      </c>
      <c r="K104" s="111"/>
    </row>
    <row r="105" spans="1:11" s="109" customFormat="1" ht="29.25" customHeight="1" x14ac:dyDescent="0.5">
      <c r="A105" s="125" t="s">
        <v>683</v>
      </c>
      <c r="B105" s="143" t="s">
        <v>614</v>
      </c>
      <c r="C105" s="112"/>
      <c r="D105" s="152" t="s">
        <v>8</v>
      </c>
      <c r="E105" s="181"/>
      <c r="F105" s="181"/>
      <c r="G105" s="181"/>
      <c r="H105" s="181"/>
      <c r="I105" s="157" t="s">
        <v>615</v>
      </c>
      <c r="K105" s="111"/>
    </row>
    <row r="106" spans="1:11" s="109" customFormat="1" ht="29.25" customHeight="1" x14ac:dyDescent="0.5">
      <c r="A106" s="125" t="s">
        <v>684</v>
      </c>
      <c r="B106" s="143" t="s">
        <v>616</v>
      </c>
      <c r="C106" s="112"/>
      <c r="D106" s="152" t="s">
        <v>8</v>
      </c>
      <c r="E106" s="181"/>
      <c r="F106" s="181"/>
      <c r="G106" s="181"/>
      <c r="H106" s="181"/>
      <c r="I106" s="157" t="s">
        <v>615</v>
      </c>
      <c r="K106" s="111"/>
    </row>
    <row r="107" spans="1:11" s="109" customFormat="1" ht="29.25" customHeight="1" x14ac:dyDescent="0.5">
      <c r="A107" s="125" t="s">
        <v>685</v>
      </c>
      <c r="B107" s="143" t="s">
        <v>621</v>
      </c>
      <c r="C107" s="112"/>
      <c r="D107" s="152" t="s">
        <v>8</v>
      </c>
      <c r="E107" s="181"/>
      <c r="F107" s="181"/>
      <c r="G107" s="181"/>
      <c r="H107" s="181"/>
      <c r="I107" s="157" t="s">
        <v>615</v>
      </c>
      <c r="K107" s="111"/>
    </row>
    <row r="108" spans="1:11" s="109" customFormat="1" ht="29.25" customHeight="1" x14ac:dyDescent="0.5">
      <c r="A108" s="125" t="s">
        <v>686</v>
      </c>
      <c r="B108" s="143" t="s">
        <v>622</v>
      </c>
      <c r="C108" s="112"/>
      <c r="D108" s="152" t="s">
        <v>509</v>
      </c>
      <c r="E108" s="181"/>
      <c r="F108" s="181"/>
      <c r="G108" s="181"/>
      <c r="H108" s="181"/>
      <c r="I108" s="157" t="s">
        <v>615</v>
      </c>
      <c r="K108" s="111"/>
    </row>
    <row r="109" spans="1:11" s="109" customFormat="1" ht="29.25" customHeight="1" x14ac:dyDescent="0.5">
      <c r="A109" s="127" t="s">
        <v>687</v>
      </c>
      <c r="B109" s="143" t="s">
        <v>623</v>
      </c>
      <c r="C109" s="112"/>
      <c r="D109" s="152" t="s">
        <v>509</v>
      </c>
      <c r="E109" s="181"/>
      <c r="F109" s="181"/>
      <c r="G109" s="181"/>
      <c r="H109" s="181"/>
      <c r="I109" s="157" t="s">
        <v>615</v>
      </c>
      <c r="K109" s="111"/>
    </row>
    <row r="110" spans="1:11" s="109" customFormat="1" ht="29.25" customHeight="1" thickBot="1" x14ac:dyDescent="0.55000000000000004">
      <c r="A110" s="128" t="s">
        <v>688</v>
      </c>
      <c r="B110" s="145" t="s">
        <v>624</v>
      </c>
      <c r="C110" s="117"/>
      <c r="D110" s="159" t="s">
        <v>509</v>
      </c>
      <c r="E110" s="184"/>
      <c r="F110" s="184"/>
      <c r="G110" s="184"/>
      <c r="H110" s="184"/>
      <c r="I110" s="160" t="s">
        <v>615</v>
      </c>
      <c r="K110" s="111"/>
    </row>
    <row r="111" spans="1:11" s="109" customFormat="1" ht="15" customHeight="1" x14ac:dyDescent="0.4">
      <c r="A111" s="130" t="s">
        <v>494</v>
      </c>
      <c r="B111" s="141"/>
      <c r="C111" s="110"/>
      <c r="D111" s="147"/>
      <c r="E111" s="141"/>
      <c r="F111" s="141"/>
      <c r="G111" s="141"/>
      <c r="H111" s="141"/>
      <c r="I111" s="148"/>
      <c r="K111" s="111"/>
    </row>
    <row r="112" spans="1:11" s="109" customFormat="1" ht="15" customHeight="1" x14ac:dyDescent="0.5">
      <c r="A112" s="132" t="s">
        <v>625</v>
      </c>
      <c r="B112" s="219" t="s">
        <v>495</v>
      </c>
      <c r="C112" s="220"/>
      <c r="D112" s="221"/>
      <c r="E112" s="204"/>
      <c r="F112" s="204"/>
      <c r="G112" s="204"/>
      <c r="H112" s="204"/>
      <c r="I112" s="222"/>
      <c r="K112" s="111"/>
    </row>
    <row r="113" spans="1:18" s="109" customFormat="1" ht="29.25" customHeight="1" x14ac:dyDescent="0.5">
      <c r="A113" s="200" t="s">
        <v>626</v>
      </c>
      <c r="B113" s="201" t="s">
        <v>0</v>
      </c>
      <c r="C113" s="202" t="s">
        <v>497</v>
      </c>
      <c r="D113" s="203" t="s">
        <v>12</v>
      </c>
      <c r="E113" s="204" t="s">
        <v>496</v>
      </c>
      <c r="F113" s="204" t="s">
        <v>496</v>
      </c>
      <c r="G113" s="204" t="s">
        <v>496</v>
      </c>
      <c r="H113" s="204" t="s">
        <v>496</v>
      </c>
      <c r="I113" s="205" t="s">
        <v>499</v>
      </c>
      <c r="K113" s="111"/>
    </row>
    <row r="114" spans="1:18" s="109" customFormat="1" ht="29.25" customHeight="1" x14ac:dyDescent="0.5">
      <c r="A114" s="131" t="s">
        <v>627</v>
      </c>
      <c r="B114" s="143" t="s">
        <v>628</v>
      </c>
      <c r="C114" s="112"/>
      <c r="D114" s="152">
        <v>2</v>
      </c>
      <c r="E114" s="181"/>
      <c r="F114" s="181"/>
      <c r="G114" s="181"/>
      <c r="H114" s="181"/>
      <c r="I114" s="152" t="s">
        <v>629</v>
      </c>
      <c r="K114" s="111"/>
    </row>
    <row r="115" spans="1:18" s="109" customFormat="1" ht="29.25" customHeight="1" x14ac:dyDescent="0.5">
      <c r="A115" s="136" t="s">
        <v>630</v>
      </c>
      <c r="B115" s="143" t="s">
        <v>631</v>
      </c>
      <c r="C115" s="112"/>
      <c r="D115" s="152">
        <v>1</v>
      </c>
      <c r="E115" s="181"/>
      <c r="F115" s="181"/>
      <c r="G115" s="181"/>
      <c r="H115" s="181"/>
      <c r="I115" s="152" t="s">
        <v>632</v>
      </c>
      <c r="K115" s="111"/>
    </row>
    <row r="116" spans="1:18" s="109" customFormat="1" ht="29.25" customHeight="1" x14ac:dyDescent="0.5">
      <c r="A116" s="136" t="s">
        <v>633</v>
      </c>
      <c r="B116" s="143" t="s">
        <v>634</v>
      </c>
      <c r="C116" s="112"/>
      <c r="D116" s="152">
        <v>2</v>
      </c>
      <c r="E116" s="181"/>
      <c r="F116" s="181"/>
      <c r="G116" s="181"/>
      <c r="H116" s="181"/>
      <c r="I116" s="152" t="s">
        <v>635</v>
      </c>
      <c r="K116" s="111"/>
    </row>
    <row r="117" spans="1:18" s="109" customFormat="1" ht="29.25" customHeight="1" x14ac:dyDescent="0.5">
      <c r="A117" s="136" t="s">
        <v>636</v>
      </c>
      <c r="B117" s="143" t="s">
        <v>638</v>
      </c>
      <c r="C117" s="112"/>
      <c r="D117" s="158" t="s">
        <v>637</v>
      </c>
      <c r="E117" s="183"/>
      <c r="F117" s="183"/>
      <c r="G117" s="183"/>
      <c r="H117" s="183"/>
      <c r="I117" s="152" t="s">
        <v>639</v>
      </c>
      <c r="K117" s="111"/>
    </row>
    <row r="118" spans="1:18" s="109" customFormat="1" ht="15" customHeight="1" x14ac:dyDescent="0.4">
      <c r="A118" s="129"/>
      <c r="B118" s="146"/>
      <c r="C118" s="116"/>
      <c r="D118" s="146"/>
      <c r="E118" s="146"/>
      <c r="F118" s="146"/>
      <c r="G118" s="146"/>
      <c r="H118" s="146"/>
      <c r="I118" s="146"/>
      <c r="J118" s="111"/>
      <c r="K118" s="111"/>
      <c r="L118" s="111"/>
      <c r="M118" s="111"/>
      <c r="N118" s="111"/>
      <c r="O118" s="111"/>
      <c r="P118" s="111"/>
      <c r="Q118" s="111"/>
      <c r="R118" s="111"/>
    </row>
    <row r="119" spans="1:18" s="109" customFormat="1" ht="15" customHeight="1" x14ac:dyDescent="0.4">
      <c r="A119" s="129"/>
      <c r="B119" s="146"/>
      <c r="C119" s="116"/>
      <c r="D119" s="146"/>
      <c r="E119" s="146"/>
      <c r="F119" s="146"/>
      <c r="G119" s="146"/>
      <c r="H119" s="146"/>
      <c r="I119" s="146"/>
      <c r="J119" s="111"/>
      <c r="K119" s="111"/>
      <c r="L119" s="111"/>
      <c r="M119" s="111"/>
      <c r="N119" s="111"/>
      <c r="O119" s="111"/>
      <c r="P119" s="111"/>
      <c r="Q119" s="111"/>
      <c r="R119" s="111"/>
    </row>
    <row r="120" spans="1:18" s="109" customFormat="1" ht="15" customHeight="1" x14ac:dyDescent="0.4">
      <c r="A120" s="129"/>
      <c r="B120" s="146"/>
      <c r="C120" s="116"/>
      <c r="D120" s="146"/>
      <c r="E120" s="146"/>
      <c r="F120" s="146"/>
      <c r="G120" s="146"/>
      <c r="H120" s="146"/>
      <c r="I120" s="146"/>
      <c r="J120" s="111"/>
      <c r="K120" s="111"/>
      <c r="L120" s="111"/>
      <c r="M120" s="111"/>
      <c r="N120" s="111"/>
      <c r="O120" s="111"/>
      <c r="P120" s="111"/>
      <c r="Q120" s="111"/>
      <c r="R120" s="111"/>
    </row>
    <row r="121" spans="1:18" s="109" customFormat="1" ht="15" customHeight="1" x14ac:dyDescent="0.4">
      <c r="A121" s="129"/>
      <c r="B121" s="146"/>
      <c r="C121" s="116"/>
      <c r="D121" s="146"/>
      <c r="E121" s="146"/>
      <c r="F121" s="146"/>
      <c r="G121" s="146"/>
      <c r="H121" s="146"/>
      <c r="I121" s="146"/>
      <c r="J121" s="111"/>
      <c r="K121" s="111"/>
      <c r="L121" s="111"/>
      <c r="M121" s="111"/>
      <c r="N121" s="111"/>
      <c r="O121" s="111"/>
      <c r="P121" s="111"/>
      <c r="Q121" s="111"/>
      <c r="R121" s="111"/>
    </row>
    <row r="122" spans="1:18" s="109" customFormat="1" ht="15" customHeight="1" x14ac:dyDescent="0.4">
      <c r="A122" s="129"/>
      <c r="B122" s="146"/>
      <c r="C122" s="116"/>
      <c r="D122" s="146"/>
      <c r="E122" s="146"/>
      <c r="F122" s="146"/>
      <c r="G122" s="146"/>
      <c r="H122" s="146"/>
      <c r="I122" s="146"/>
      <c r="J122" s="111"/>
      <c r="K122" s="111"/>
      <c r="L122" s="111"/>
      <c r="M122" s="111"/>
      <c r="N122" s="111"/>
      <c r="O122" s="111"/>
      <c r="P122" s="111"/>
      <c r="Q122" s="111"/>
      <c r="R122" s="111"/>
    </row>
    <row r="123" spans="1:18" s="109" customFormat="1" ht="15" customHeight="1" x14ac:dyDescent="0.4">
      <c r="A123" s="129"/>
      <c r="B123" s="146"/>
      <c r="C123" s="116"/>
      <c r="D123" s="146"/>
      <c r="E123" s="146"/>
      <c r="F123" s="146"/>
      <c r="G123" s="146"/>
      <c r="H123" s="146"/>
      <c r="I123" s="146"/>
      <c r="J123" s="111"/>
      <c r="K123" s="111"/>
      <c r="L123" s="111"/>
      <c r="M123" s="111"/>
      <c r="N123" s="111"/>
      <c r="O123" s="111"/>
      <c r="P123" s="111"/>
      <c r="Q123" s="111"/>
      <c r="R123" s="111"/>
    </row>
    <row r="124" spans="1:18" s="109" customFormat="1" ht="15" customHeight="1" x14ac:dyDescent="0.4">
      <c r="A124" s="129"/>
      <c r="B124" s="146"/>
      <c r="C124" s="116"/>
      <c r="D124" s="146"/>
      <c r="E124" s="146"/>
      <c r="F124" s="146"/>
      <c r="G124" s="146"/>
      <c r="H124" s="146"/>
      <c r="I124" s="146"/>
      <c r="J124" s="111"/>
      <c r="K124" s="111"/>
      <c r="L124" s="111"/>
      <c r="M124" s="111"/>
      <c r="N124" s="111"/>
      <c r="O124" s="111"/>
      <c r="P124" s="111"/>
      <c r="Q124" s="111"/>
      <c r="R124" s="111"/>
    </row>
    <row r="125" spans="1:18" s="109" customFormat="1" ht="15" customHeight="1" x14ac:dyDescent="0.4">
      <c r="A125" s="129"/>
      <c r="B125" s="146"/>
      <c r="C125" s="116"/>
      <c r="D125" s="146"/>
      <c r="E125" s="146"/>
      <c r="F125" s="146"/>
      <c r="G125" s="146"/>
      <c r="H125" s="146"/>
      <c r="I125" s="146"/>
      <c r="J125" s="111"/>
      <c r="K125" s="111"/>
      <c r="L125" s="111"/>
      <c r="M125" s="111"/>
      <c r="N125" s="111"/>
      <c r="O125" s="111"/>
      <c r="P125" s="111"/>
      <c r="Q125" s="111"/>
      <c r="R125" s="111"/>
    </row>
    <row r="126" spans="1:18" s="109" customFormat="1" ht="15" customHeight="1" x14ac:dyDescent="0.4">
      <c r="A126" s="129"/>
      <c r="B126" s="146"/>
      <c r="C126" s="116"/>
      <c r="D126" s="146"/>
      <c r="E126" s="146"/>
      <c r="F126" s="146"/>
      <c r="G126" s="146"/>
      <c r="H126" s="146"/>
      <c r="I126" s="146"/>
      <c r="J126" s="111"/>
      <c r="K126" s="111"/>
      <c r="L126" s="111"/>
      <c r="M126" s="111"/>
      <c r="N126" s="111"/>
      <c r="O126" s="111"/>
      <c r="P126" s="111"/>
      <c r="Q126" s="111"/>
      <c r="R126" s="111"/>
    </row>
    <row r="127" spans="1:18" s="109" customFormat="1" ht="15" customHeight="1" x14ac:dyDescent="0.4">
      <c r="A127" s="129"/>
      <c r="B127" s="146"/>
      <c r="C127" s="116"/>
      <c r="D127" s="146"/>
      <c r="E127" s="146"/>
      <c r="F127" s="146"/>
      <c r="G127" s="146"/>
      <c r="H127" s="146"/>
      <c r="I127" s="146"/>
      <c r="J127" s="111"/>
      <c r="K127" s="111"/>
      <c r="L127" s="111"/>
      <c r="M127" s="111"/>
      <c r="N127" s="111"/>
      <c r="O127" s="111"/>
      <c r="P127" s="111"/>
      <c r="Q127" s="111"/>
      <c r="R127" s="111"/>
    </row>
    <row r="128" spans="1:18" s="109" customFormat="1" ht="15" customHeight="1" x14ac:dyDescent="0.4">
      <c r="A128" s="129"/>
      <c r="B128" s="146"/>
      <c r="C128" s="116"/>
      <c r="D128" s="146"/>
      <c r="E128" s="146"/>
      <c r="F128" s="146"/>
      <c r="G128" s="146"/>
      <c r="H128" s="146"/>
      <c r="I128" s="146"/>
      <c r="J128" s="111"/>
      <c r="K128" s="111"/>
      <c r="L128" s="111"/>
      <c r="M128" s="111"/>
      <c r="N128" s="111"/>
      <c r="O128" s="111"/>
      <c r="P128" s="111"/>
      <c r="Q128" s="111"/>
      <c r="R128" s="111"/>
    </row>
    <row r="129" spans="1:18" s="109" customFormat="1" ht="15" customHeight="1" x14ac:dyDescent="0.4">
      <c r="A129" s="129"/>
      <c r="B129" s="146"/>
      <c r="C129" s="116"/>
      <c r="D129" s="146"/>
      <c r="E129" s="146"/>
      <c r="F129" s="146"/>
      <c r="G129" s="146"/>
      <c r="H129" s="146"/>
      <c r="I129" s="146"/>
      <c r="J129" s="111"/>
      <c r="K129" s="111"/>
      <c r="L129" s="111"/>
      <c r="M129" s="111"/>
      <c r="N129" s="111"/>
      <c r="O129" s="111"/>
      <c r="P129" s="111"/>
      <c r="Q129" s="111"/>
      <c r="R129" s="111"/>
    </row>
    <row r="130" spans="1:18" s="109" customFormat="1" ht="15" customHeight="1" x14ac:dyDescent="0.4">
      <c r="A130" s="129"/>
      <c r="B130" s="146"/>
      <c r="C130" s="116"/>
      <c r="D130" s="146"/>
      <c r="E130" s="146"/>
      <c r="F130" s="146"/>
      <c r="G130" s="146"/>
      <c r="H130" s="146"/>
      <c r="I130" s="146"/>
      <c r="J130" s="111"/>
      <c r="K130" s="111"/>
      <c r="L130" s="111"/>
      <c r="M130" s="111"/>
      <c r="N130" s="111"/>
      <c r="O130" s="111"/>
      <c r="P130" s="111"/>
      <c r="Q130" s="111"/>
      <c r="R130" s="111"/>
    </row>
    <row r="131" spans="1:18" s="109" customFormat="1" ht="15" customHeight="1" x14ac:dyDescent="0.4">
      <c r="A131" s="129"/>
      <c r="B131" s="146"/>
      <c r="C131" s="116"/>
      <c r="D131" s="146"/>
      <c r="E131" s="146"/>
      <c r="F131" s="146"/>
      <c r="G131" s="146"/>
      <c r="H131" s="146"/>
      <c r="I131" s="146"/>
      <c r="J131" s="111"/>
      <c r="K131" s="111"/>
      <c r="L131" s="111"/>
      <c r="M131" s="111"/>
      <c r="N131" s="111"/>
      <c r="O131" s="111"/>
      <c r="P131" s="111"/>
      <c r="Q131" s="111"/>
      <c r="R131" s="111"/>
    </row>
    <row r="132" spans="1:18" s="109" customFormat="1" ht="15" customHeight="1" x14ac:dyDescent="0.4">
      <c r="A132" s="129"/>
      <c r="B132" s="146"/>
      <c r="C132" s="116"/>
      <c r="D132" s="146"/>
      <c r="E132" s="146"/>
      <c r="F132" s="146"/>
      <c r="G132" s="146"/>
      <c r="H132" s="146"/>
      <c r="I132" s="146"/>
      <c r="J132" s="111"/>
      <c r="K132" s="111"/>
      <c r="L132" s="111"/>
      <c r="M132" s="111"/>
      <c r="N132" s="111"/>
      <c r="O132" s="111"/>
      <c r="P132" s="111"/>
      <c r="Q132" s="111"/>
      <c r="R132" s="111"/>
    </row>
    <row r="133" spans="1:18" s="109" customFormat="1" ht="15" customHeight="1" x14ac:dyDescent="0.4">
      <c r="A133" s="129"/>
      <c r="B133" s="146"/>
      <c r="C133" s="116"/>
      <c r="D133" s="146"/>
      <c r="E133" s="146"/>
      <c r="F133" s="146"/>
      <c r="G133" s="146"/>
      <c r="H133" s="146"/>
      <c r="I133" s="146"/>
      <c r="J133" s="111"/>
      <c r="K133" s="111"/>
      <c r="L133" s="111"/>
      <c r="M133" s="111"/>
      <c r="N133" s="111"/>
      <c r="O133" s="111"/>
      <c r="P133" s="111"/>
      <c r="Q133" s="111"/>
      <c r="R133" s="111"/>
    </row>
    <row r="134" spans="1:18" s="109" customFormat="1" ht="15" customHeight="1" x14ac:dyDescent="0.4">
      <c r="A134" s="129"/>
      <c r="B134" s="146"/>
      <c r="C134" s="116"/>
      <c r="D134" s="146"/>
      <c r="E134" s="146"/>
      <c r="F134" s="146"/>
      <c r="G134" s="146"/>
      <c r="H134" s="146"/>
      <c r="I134" s="146"/>
      <c r="J134" s="111"/>
      <c r="K134" s="111"/>
      <c r="L134" s="111"/>
      <c r="M134" s="111"/>
      <c r="N134" s="111"/>
      <c r="O134" s="111"/>
      <c r="P134" s="111"/>
      <c r="Q134" s="111"/>
      <c r="R134" s="111"/>
    </row>
    <row r="135" spans="1:18" s="109" customFormat="1" ht="15" customHeight="1" x14ac:dyDescent="0.4">
      <c r="A135" s="129"/>
      <c r="B135" s="146"/>
      <c r="C135" s="116"/>
      <c r="D135" s="146"/>
      <c r="E135" s="146"/>
      <c r="F135" s="146"/>
      <c r="G135" s="146"/>
      <c r="H135" s="146"/>
      <c r="I135" s="146"/>
      <c r="J135" s="111"/>
      <c r="K135" s="111"/>
      <c r="L135" s="111"/>
      <c r="M135" s="111"/>
      <c r="N135" s="111"/>
      <c r="O135" s="111"/>
      <c r="P135" s="111"/>
      <c r="Q135" s="111"/>
      <c r="R135" s="111"/>
    </row>
    <row r="136" spans="1:18" s="109" customFormat="1" ht="15" customHeight="1" x14ac:dyDescent="0.4">
      <c r="A136" s="129"/>
      <c r="B136" s="146"/>
      <c r="C136" s="116"/>
      <c r="D136" s="146"/>
      <c r="E136" s="146"/>
      <c r="F136" s="146"/>
      <c r="G136" s="146"/>
      <c r="H136" s="146"/>
      <c r="I136" s="146"/>
      <c r="J136" s="111"/>
      <c r="K136" s="111"/>
      <c r="L136" s="111"/>
      <c r="M136" s="111"/>
      <c r="N136" s="111"/>
      <c r="O136" s="111"/>
      <c r="P136" s="111"/>
      <c r="Q136" s="111"/>
      <c r="R136" s="111"/>
    </row>
    <row r="137" spans="1:18" s="109" customFormat="1" ht="15" customHeight="1" x14ac:dyDescent="0.4">
      <c r="A137" s="129"/>
      <c r="B137" s="146"/>
      <c r="C137" s="116"/>
      <c r="D137" s="146"/>
      <c r="E137" s="146"/>
      <c r="F137" s="146"/>
      <c r="G137" s="146"/>
      <c r="H137" s="146"/>
      <c r="I137" s="146"/>
      <c r="J137" s="111"/>
      <c r="K137" s="111"/>
      <c r="L137" s="111"/>
      <c r="M137" s="111"/>
      <c r="N137" s="111"/>
      <c r="O137" s="111"/>
      <c r="P137" s="111"/>
      <c r="Q137" s="111"/>
      <c r="R137" s="111"/>
    </row>
    <row r="138" spans="1:18" s="109" customFormat="1" ht="15" customHeight="1" x14ac:dyDescent="0.4">
      <c r="A138" s="129"/>
      <c r="B138" s="146"/>
      <c r="C138" s="116"/>
      <c r="D138" s="146"/>
      <c r="E138" s="146"/>
      <c r="F138" s="146"/>
      <c r="G138" s="146"/>
      <c r="H138" s="146"/>
      <c r="I138" s="146"/>
      <c r="J138" s="111"/>
      <c r="K138" s="111"/>
      <c r="L138" s="111"/>
      <c r="M138" s="111"/>
      <c r="N138" s="111"/>
      <c r="O138" s="111"/>
      <c r="P138" s="111"/>
      <c r="Q138" s="111"/>
      <c r="R138" s="111"/>
    </row>
    <row r="139" spans="1:18" s="109" customFormat="1" ht="15" customHeight="1" x14ac:dyDescent="0.4">
      <c r="A139" s="129"/>
      <c r="B139" s="146"/>
      <c r="C139" s="116"/>
      <c r="D139" s="146"/>
      <c r="E139" s="146"/>
      <c r="F139" s="146"/>
      <c r="G139" s="146"/>
      <c r="H139" s="146"/>
      <c r="I139" s="146"/>
      <c r="J139" s="111"/>
      <c r="K139" s="111"/>
      <c r="L139" s="111"/>
      <c r="M139" s="111"/>
      <c r="N139" s="111"/>
      <c r="O139" s="111"/>
      <c r="P139" s="111"/>
      <c r="Q139" s="111"/>
      <c r="R139" s="111"/>
    </row>
    <row r="140" spans="1:18" s="109" customFormat="1" ht="15" customHeight="1" x14ac:dyDescent="0.4">
      <c r="A140" s="129"/>
      <c r="B140" s="146"/>
      <c r="C140" s="116"/>
      <c r="D140" s="146"/>
      <c r="E140" s="146"/>
      <c r="F140" s="146"/>
      <c r="G140" s="146"/>
      <c r="H140" s="146"/>
      <c r="I140" s="146"/>
      <c r="J140" s="111"/>
      <c r="K140" s="111"/>
      <c r="L140" s="111"/>
      <c r="M140" s="111"/>
      <c r="N140" s="111"/>
      <c r="O140" s="111"/>
      <c r="P140" s="111"/>
      <c r="Q140" s="111"/>
      <c r="R140" s="111"/>
    </row>
    <row r="141" spans="1:18" s="109" customFormat="1" ht="15" customHeight="1" x14ac:dyDescent="0.4">
      <c r="A141" s="129"/>
      <c r="B141" s="146"/>
      <c r="C141" s="116"/>
      <c r="D141" s="146"/>
      <c r="E141" s="146"/>
      <c r="F141" s="146"/>
      <c r="G141" s="146"/>
      <c r="H141" s="146"/>
      <c r="I141" s="146"/>
      <c r="J141" s="111"/>
      <c r="K141" s="111"/>
      <c r="L141" s="111"/>
      <c r="M141" s="111"/>
      <c r="N141" s="111"/>
      <c r="O141" s="111"/>
      <c r="P141" s="111"/>
      <c r="Q141" s="111"/>
      <c r="R141" s="111"/>
    </row>
    <row r="142" spans="1:18" s="109" customFormat="1" ht="15" customHeight="1" x14ac:dyDescent="0.4">
      <c r="A142" s="129"/>
      <c r="B142" s="146"/>
      <c r="C142" s="116"/>
      <c r="D142" s="146"/>
      <c r="E142" s="146"/>
      <c r="F142" s="146"/>
      <c r="G142" s="146"/>
      <c r="H142" s="146"/>
      <c r="I142" s="146"/>
      <c r="J142" s="111"/>
      <c r="K142" s="111"/>
      <c r="L142" s="111"/>
      <c r="M142" s="111"/>
      <c r="N142" s="111"/>
      <c r="O142" s="111"/>
      <c r="P142" s="111"/>
      <c r="Q142" s="111"/>
      <c r="R142" s="111"/>
    </row>
    <row r="143" spans="1:18" s="109" customFormat="1" ht="15" customHeight="1" x14ac:dyDescent="0.4">
      <c r="A143" s="129"/>
      <c r="B143" s="146"/>
      <c r="C143" s="116"/>
      <c r="D143" s="146"/>
      <c r="E143" s="146"/>
      <c r="F143" s="146"/>
      <c r="G143" s="146"/>
      <c r="H143" s="146"/>
      <c r="I143" s="146"/>
      <c r="J143" s="111"/>
      <c r="K143" s="111"/>
      <c r="L143" s="111"/>
      <c r="M143" s="111"/>
      <c r="N143" s="111"/>
      <c r="O143" s="111"/>
      <c r="P143" s="111"/>
      <c r="Q143" s="111"/>
      <c r="R143" s="111"/>
    </row>
    <row r="144" spans="1:18" s="109" customFormat="1" ht="15" customHeight="1" x14ac:dyDescent="0.4">
      <c r="A144" s="129"/>
      <c r="B144" s="146"/>
      <c r="C144" s="116"/>
      <c r="D144" s="146"/>
      <c r="E144" s="146"/>
      <c r="F144" s="146"/>
      <c r="G144" s="146"/>
      <c r="H144" s="146"/>
      <c r="I144" s="146"/>
      <c r="J144" s="111"/>
      <c r="K144" s="111"/>
      <c r="L144" s="111"/>
      <c r="M144" s="111"/>
      <c r="N144" s="111"/>
      <c r="O144" s="111"/>
      <c r="P144" s="111"/>
      <c r="Q144" s="111"/>
      <c r="R144" s="111"/>
    </row>
  </sheetData>
  <mergeCells count="1">
    <mergeCell ref="E9:I11"/>
  </mergeCells>
  <printOptions horizontalCentered="1"/>
  <pageMargins left="0.25" right="0.25" top="0.75" bottom="0.75" header="0.3" footer="0.3"/>
  <pageSetup scale="62" fitToHeight="0" orientation="portrait" horizontalDpi="1200" verticalDpi="1200" r:id="rId1"/>
  <rowBreaks count="1" manualBreakCount="1">
    <brk id="44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Produits en vrac</vt:lpstr>
      <vt:lpstr>GRM</vt:lpstr>
      <vt:lpstr>GRM!Print_Area</vt:lpstr>
      <vt:lpstr>'Produits en vrac'!Print_Area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Nathy Ngalé</cp:lastModifiedBy>
  <cp:lastPrinted>2024-06-11T13:51:18Z</cp:lastPrinted>
  <dcterms:created xsi:type="dcterms:W3CDTF">2022-07-27T02:53:43Z</dcterms:created>
  <dcterms:modified xsi:type="dcterms:W3CDTF">2024-10-22T03:28:24Z</dcterms:modified>
</cp:coreProperties>
</file>